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chartsheets/sheet1.xml" ContentType="application/vnd.openxmlformats-officedocument.spreadsheetml.chart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V SHAS LIPIS 23\Documents\LATEST MAC 2017\"/>
    </mc:Choice>
  </mc:AlternateContent>
  <bookViews>
    <workbookView xWindow="0" yWindow="0" windowWidth="15360" windowHeight="6525" activeTab="1"/>
  </bookViews>
  <sheets>
    <sheet name="MENU" sheetId="14" r:id="rId1"/>
    <sheet name="DAFTAR PELAJAR" sheetId="3" r:id="rId2"/>
    <sheet name="MAKLUMAT KURSUS" sheetId="8" r:id="rId3"/>
    <sheet name="PB(TEORI)" sheetId="18" r:id="rId4"/>
    <sheet name="PB(AMALI)" sheetId="20" r:id="rId5"/>
    <sheet name="RUMUSAN (PB)" sheetId="11" r:id="rId6"/>
    <sheet name="RUMUSAN (CLO)" sheetId="21" r:id="rId7"/>
    <sheet name="MARKAH PA+PB" sheetId="12" r:id="rId8"/>
    <sheet name="RUMUSAN CLO" sheetId="17" state="hidden" r:id="rId9"/>
    <sheet name="CLORR" sheetId="15" r:id="rId10"/>
    <sheet name="GRAF" sheetId="13" r:id="rId11"/>
    <sheet name="JADUAL" sheetId="5" r:id="rId12"/>
  </sheets>
  <externalReferences>
    <externalReference r:id="rId13"/>
    <externalReference r:id="rId14"/>
    <externalReference r:id="rId15"/>
  </externalReferences>
  <definedNames>
    <definedName name="_xlnm._FilterDatabase" localSheetId="2" hidden="1">'MAKLUMAT KURSUS'!$B$14:$AF$40</definedName>
    <definedName name="_xlnm._FilterDatabase" localSheetId="7" hidden="1">'MARKAH PA+PB'!$A$12:$AE$12</definedName>
    <definedName name="_xlnm._FilterDatabase" localSheetId="4" hidden="1">'PB(AMALI)'!$A$11:$AZ$11</definedName>
    <definedName name="_xlnm._FilterDatabase" localSheetId="3" hidden="1">'PB(TEORI)'!$A$11:$AY$11</definedName>
    <definedName name="_xlnm._FilterDatabase" localSheetId="6" hidden="1">'RUMUSAN (CLO)'!$B$11:$Y$11</definedName>
    <definedName name="_xlnm._FilterDatabase" localSheetId="5" hidden="1">'RUMUSAN (PB)'!#REF!</definedName>
    <definedName name="AMALI1">'MAKLUMAT KURSUS'!$C$19</definedName>
    <definedName name="AMALI10">'MAKLUMAT KURSUS'!$AD$19</definedName>
    <definedName name="AMALI2">'MAKLUMAT KURSUS'!$F$19</definedName>
    <definedName name="AMALI3">'MAKLUMAT KURSUS'!$I$19</definedName>
    <definedName name="AMALI4">'MAKLUMAT KURSUS'!$L$19</definedName>
    <definedName name="AMALI5">'MAKLUMAT KURSUS'!$O$19</definedName>
    <definedName name="AMALI6">'MAKLUMAT KURSUS'!$R$19</definedName>
    <definedName name="AMALI7">'MAKLUMAT KURSUS'!$U$19</definedName>
    <definedName name="AMALI8">'MAKLUMAT KURSUS'!$X$19</definedName>
    <definedName name="AMALI9">'MAKLUMAT KURSUS'!$AA$19</definedName>
    <definedName name="AYATCLO1">'MAKLUMAT KURSUS'!$C$38</definedName>
    <definedName name="AYATCLO2">'MAKLUMAT KURSUS'!$C$39</definedName>
    <definedName name="AYATCLO3">'MAKLUMAT KURSUS'!$C$40</definedName>
    <definedName name="AYATPLO1">'MAKLUMAT KURSUS'!$C$45</definedName>
    <definedName name="AYATPLO2">'MAKLUMAT KURSUS'!$C$46</definedName>
    <definedName name="AYATPLO3">'MAKLUMAT KURSUS'!$C$47</definedName>
    <definedName name="BILPELAJAR">'MARKAH PA+PB'!$F$265</definedName>
    <definedName name="CAPAICLO1">'RUMUSAN CLO'!$D$12</definedName>
    <definedName name="CAPAICLO2">'RUMUSAN CLO'!$D$13</definedName>
    <definedName name="CAPAICLO3">'RUMUSAN CLO'!$D$14</definedName>
    <definedName name="GRED">'MARKAH PA+PB'!$U$13:$U$262</definedName>
    <definedName name="GREDU">JADUAL!$A$17:$D$28</definedName>
    <definedName name="GREDVOJT">JADUAL!$M$17:$P$27</definedName>
    <definedName name="GREDVPTA">JADUAL!$I$17:$L$27</definedName>
    <definedName name="GREDVU">JADUAL!$E$17:$H$28</definedName>
    <definedName name="JENIS">'MAKLUMAT KURSUS'!$C$7</definedName>
    <definedName name="KODKURSUS">'MAKLUMAT KURSUS'!$C$8</definedName>
    <definedName name="KODPLO1">'MAKLUMAT KURSUS'!$B$45</definedName>
    <definedName name="KODPLO2">'MAKLUMAT KURSUS'!$B$46</definedName>
    <definedName name="KODPLO3">'MAKLUMAT KURSUS'!$B$47</definedName>
    <definedName name="KPI">'MAKLUMAT KURSUS'!$Z$9</definedName>
    <definedName name="KUIZ_1">'MAKLUMAT KURSUS'!$N$9:$N$39</definedName>
    <definedName name="NAMAKJ">'MAKLUMAT KURSUS'!$Z$6</definedName>
    <definedName name="NAMAKP">'MAKLUMAT KURSUS'!$Z$7</definedName>
    <definedName name="NAMAKURSUS">'MAKLUMAT KURSUS'!$C$9</definedName>
    <definedName name="NAMAPENSYARAH">'MAKLUMAT KURSUS'!$Z$8</definedName>
    <definedName name="NAMAPROG">'MAKLUMAT KURSUS'!$C$6</definedName>
    <definedName name="NILAIPAT">'MAKLUMAT KURSUS'!$C$33</definedName>
    <definedName name="NILAIPB">'MAKLUMAT KURSUS'!$B$32</definedName>
    <definedName name="NILAIPBA">'MAKLUMAT KURSUS'!$E$33</definedName>
    <definedName name="PAMALI">'MAKLUMAT KURSUS'!$F$24</definedName>
    <definedName name="PATEORI">'MAKLUMAT KURSUS'!$C$24</definedName>
    <definedName name="PBA10CLO1">'MAKLUMAT KURSUS'!$AD$22</definedName>
    <definedName name="PBA10CLO2">'MAKLUMAT KURSUS'!$AE$22</definedName>
    <definedName name="PBA10CLO3">'MAKLUMAT KURSUS'!$AF$22</definedName>
    <definedName name="PBA1CLO1">'MAKLUMAT KURSUS'!$C$22</definedName>
    <definedName name="PBA1CLO2">'MAKLUMAT KURSUS'!$D$22</definedName>
    <definedName name="PBA1CLO3">'MAKLUMAT KURSUS'!$E$22</definedName>
    <definedName name="PBA2CLO1">'MAKLUMAT KURSUS'!$F$22</definedName>
    <definedName name="PBA2CLO2">'MAKLUMAT KURSUS'!$G$22</definedName>
    <definedName name="PBA2CLO3">'MAKLUMAT KURSUS'!$H$22</definedName>
    <definedName name="PBA3CLO1">'MAKLUMAT KURSUS'!$I$22</definedName>
    <definedName name="PBA3CLO2">'MAKLUMAT KURSUS'!$J$22</definedName>
    <definedName name="PBA3CLO3">'MAKLUMAT KURSUS'!$K$22</definedName>
    <definedName name="PBA4CLO1">'MAKLUMAT KURSUS'!$L$22</definedName>
    <definedName name="PBA4CLO2">'MAKLUMAT KURSUS'!$M$22</definedName>
    <definedName name="PBA4CLO3">'MAKLUMAT KURSUS'!$N$22</definedName>
    <definedName name="PBA5CLO1">'MAKLUMAT KURSUS'!$O$22</definedName>
    <definedName name="PBA5CLO2">'MAKLUMAT KURSUS'!$P$22</definedName>
    <definedName name="PBA5CLO3">'MAKLUMAT KURSUS'!$Q$22</definedName>
    <definedName name="PBA6CLO1">'MAKLUMAT KURSUS'!$R$22</definedName>
    <definedName name="PBA6CLO2">'MAKLUMAT KURSUS'!$S$22</definedName>
    <definedName name="PBA6CLO3">'MAKLUMAT KURSUS'!$T$22</definedName>
    <definedName name="PBA7CLO1">'MAKLUMAT KURSUS'!$U$22</definedName>
    <definedName name="PBA7CLO2">'MAKLUMAT KURSUS'!$V$22</definedName>
    <definedName name="PBA7CLO3">'MAKLUMAT KURSUS'!$W$22</definedName>
    <definedName name="PBA8CLO1">'MAKLUMAT KURSUS'!$X$22</definedName>
    <definedName name="PBA8CLO2">'MAKLUMAT KURSUS'!$Y$22</definedName>
    <definedName name="PBA8CLO3">'MAKLUMAT KURSUS'!$Z$22</definedName>
    <definedName name="PBA9CLO1">'MAKLUMAT KURSUS'!$AA$22</definedName>
    <definedName name="PBA9CLO2">'MAKLUMAT KURSUS'!$AB$22</definedName>
    <definedName name="PBA9CLO3">'MAKLUMAT KURSUS'!$AC$22</definedName>
    <definedName name="PBAMALI1">'MAKLUMAT KURSUS'!$C$20</definedName>
    <definedName name="PBAMALI10">'MAKLUMAT KURSUS'!$AD$20</definedName>
    <definedName name="PBAMALI2">'MAKLUMAT KURSUS'!$F$20</definedName>
    <definedName name="PBAMALI3">'MAKLUMAT KURSUS'!$I$20</definedName>
    <definedName name="PBAMALI4">'MAKLUMAT KURSUS'!$L$20</definedName>
    <definedName name="PBAMALI5">'MAKLUMAT KURSUS'!$O$20</definedName>
    <definedName name="PBAMALI6">'MAKLUMAT KURSUS'!$R$20</definedName>
    <definedName name="PBAMALI7">'MAKLUMAT KURSUS'!$U$20</definedName>
    <definedName name="PBAMALI8">'MAKLUMAT KURSUS'!$X$20</definedName>
    <definedName name="PBAMALI9">'MAKLUMAT KURSUS'!$AA$20</definedName>
    <definedName name="PBT10CLO1">'MAKLUMAT KURSUS'!$AD$17</definedName>
    <definedName name="PBT10CLO2">'MAKLUMAT KURSUS'!$AE$17</definedName>
    <definedName name="PBT10CLO3">'MAKLUMAT KURSUS'!$AF$17</definedName>
    <definedName name="PBT1CLO1">'MAKLUMAT KURSUS'!$C$17</definedName>
    <definedName name="PBT1CLO2">'MAKLUMAT KURSUS'!$D$17</definedName>
    <definedName name="PBT1CLO3">'MAKLUMAT KURSUS'!$E$17</definedName>
    <definedName name="PBT2CLO1">'MAKLUMAT KURSUS'!$F$17</definedName>
    <definedName name="PBT2CLO2">'MAKLUMAT KURSUS'!$G$17</definedName>
    <definedName name="PBT2CLO3">'MAKLUMAT KURSUS'!$H$17</definedName>
    <definedName name="PBT3CLO1">'MAKLUMAT KURSUS'!$I$17</definedName>
    <definedName name="PBT3CLO2">'MAKLUMAT KURSUS'!$J$17</definedName>
    <definedName name="PBT3CLO3">'MAKLUMAT KURSUS'!$K$17</definedName>
    <definedName name="PBT4CLO1">'MAKLUMAT KURSUS'!$L$17</definedName>
    <definedName name="PBT4CLO2">'MAKLUMAT KURSUS'!$M$17</definedName>
    <definedName name="PBT4CLO3">'MAKLUMAT KURSUS'!$N$17</definedName>
    <definedName name="PBT5CLO1">'MAKLUMAT KURSUS'!$O$17</definedName>
    <definedName name="PBT5CLO2">'MAKLUMAT KURSUS'!$P$17</definedName>
    <definedName name="PBT5CLO3">'MAKLUMAT KURSUS'!$Q$17</definedName>
    <definedName name="PBT6CLO1">'MAKLUMAT KURSUS'!$R$17</definedName>
    <definedName name="PBT6CLO2">'MAKLUMAT KURSUS'!$S$17</definedName>
    <definedName name="PBT6CLO3">'MAKLUMAT KURSUS'!$T$17</definedName>
    <definedName name="PBT7CLO1">'MAKLUMAT KURSUS'!$U$17</definedName>
    <definedName name="PBT7CLO2">'MAKLUMAT KURSUS'!$V$17</definedName>
    <definedName name="PBT7CLO3">'MAKLUMAT KURSUS'!$W$17</definedName>
    <definedName name="PBT8CLO1">'MAKLUMAT KURSUS'!$X$17</definedName>
    <definedName name="PBT8CLO2">'MAKLUMAT KURSUS'!$Y$17</definedName>
    <definedName name="PBT8CLO3">'MAKLUMAT KURSUS'!$Z$17</definedName>
    <definedName name="PBT9CLO1">'MAKLUMAT KURSUS'!$AA$17</definedName>
    <definedName name="PBT9CLO2">'MAKLUMAT KURSUS'!$AB$17</definedName>
    <definedName name="PBT9CLO3">'MAKLUMAT KURSUS'!$AC$17</definedName>
    <definedName name="PBTEORI1">'MAKLUMAT KURSUS'!$C$15</definedName>
    <definedName name="PBTEORI10">'MAKLUMAT KURSUS'!$AD$15</definedName>
    <definedName name="PBTEORI2">'MAKLUMAT KURSUS'!$F$15</definedName>
    <definedName name="PBTEORI3">'MAKLUMAT KURSUS'!$I$15</definedName>
    <definedName name="PBTEORI4">'MAKLUMAT KURSUS'!$L$15</definedName>
    <definedName name="PBTEORI5">'MAKLUMAT KURSUS'!$O$15</definedName>
    <definedName name="PBTEORI6">'MAKLUMAT KURSUS'!$R$15</definedName>
    <definedName name="PBTEORI7">'MAKLUMAT KURSUS'!$U$15</definedName>
    <definedName name="PBTEORI8">'MAKLUMAT KURSUS'!$X$15</definedName>
    <definedName name="PBTEORI9">'MAKLUMAT KURSUS'!$AA$15</definedName>
    <definedName name="PEMBERAT1" localSheetId="6">'RUMUSAN (PB)'!#REF!</definedName>
    <definedName name="PEMBERAT1">'RUMUSAN (PB)'!#REF!</definedName>
    <definedName name="PEMBERAT10" localSheetId="6">'RUMUSAN (PB)'!#REF!</definedName>
    <definedName name="PEMBERAT10">'RUMUSAN (PB)'!#REF!</definedName>
    <definedName name="PEMBERAT2" localSheetId="6">'RUMUSAN (PB)'!#REF!</definedName>
    <definedName name="PEMBERAT2">'RUMUSAN (PB)'!#REF!</definedName>
    <definedName name="PEMBERAT3" localSheetId="6">'RUMUSAN (PB)'!#REF!</definedName>
    <definedName name="PEMBERAT3">'RUMUSAN (PB)'!#REF!</definedName>
    <definedName name="PEMBERAT4" localSheetId="6">'RUMUSAN (PB)'!#REF!</definedName>
    <definedName name="PEMBERAT4">'RUMUSAN (PB)'!#REF!</definedName>
    <definedName name="PEMBERAT5" localSheetId="6">'RUMUSAN (PB)'!#REF!</definedName>
    <definedName name="PEMBERAT5">'RUMUSAN (PB)'!#REF!</definedName>
    <definedName name="PEMBERAT6" localSheetId="6">'RUMUSAN (PB)'!#REF!</definedName>
    <definedName name="PEMBERAT6">'RUMUSAN (PB)'!#REF!</definedName>
    <definedName name="PEMBERAT7" localSheetId="6">'RUMUSAN (PB)'!#REF!</definedName>
    <definedName name="PEMBERAT7">'RUMUSAN (PB)'!#REF!</definedName>
    <definedName name="PEMBERAT8" localSheetId="6">'RUMUSAN (PB)'!#REF!</definedName>
    <definedName name="PEMBERAT8">'RUMUSAN (PB)'!#REF!</definedName>
    <definedName name="PEMBERAT9" localSheetId="6">'RUMUSAN (PB)'!#REF!</definedName>
    <definedName name="PEMBERAT9">'RUMUSAN (PB)'!#REF!</definedName>
    <definedName name="PENT1" localSheetId="4">#REF!</definedName>
    <definedName name="PENT1" localSheetId="3">#REF!</definedName>
    <definedName name="PENT1" localSheetId="6">#REF!</definedName>
    <definedName name="PENT1">#REF!</definedName>
    <definedName name="PENT10" localSheetId="4">#REF!</definedName>
    <definedName name="PENT10" localSheetId="3">#REF!</definedName>
    <definedName name="PENT10" localSheetId="6">#REF!</definedName>
    <definedName name="PENT10">#REF!</definedName>
    <definedName name="PENT2" localSheetId="4">#REF!</definedName>
    <definedName name="PENT2" localSheetId="3">#REF!</definedName>
    <definedName name="PENT2" localSheetId="6">#REF!</definedName>
    <definedName name="PENT2">#REF!</definedName>
    <definedName name="PENT3" localSheetId="4">#REF!</definedName>
    <definedName name="PENT3" localSheetId="3">#REF!</definedName>
    <definedName name="PENT3" localSheetId="6">#REF!</definedName>
    <definedName name="PENT3">#REF!</definedName>
    <definedName name="PENT4" localSheetId="4">#REF!</definedName>
    <definedName name="PENT4" localSheetId="6">#REF!</definedName>
    <definedName name="PPAMALI">'MAKLUMAT KURSUS'!$F$25</definedName>
    <definedName name="PPTEORI">'MAKLUMAT KURSUS'!$C$25</definedName>
    <definedName name="_xlnm.Print_Area" localSheetId="9">CLORR!$A$1:$L$40</definedName>
    <definedName name="PROGRAM">[1]Rumusan!$F$8:$F$507</definedName>
    <definedName name="PURATACLO" localSheetId="4">'PB(AMALI)'!#REF!</definedName>
    <definedName name="PURATACLO" localSheetId="6">'RUMUSAN (CLO)'!#REF!</definedName>
    <definedName name="RUMUSANCLO">JADUAL!$D$4:$F$5</definedName>
    <definedName name="SASARAN">'MAKLUMAT KURSUS'!$C$43</definedName>
    <definedName name="SEM">[1]Main!$L$3</definedName>
    <definedName name="SEMESTER">'MAKLUMAT KURSUS'!$C$10</definedName>
    <definedName name="TAHUN">'MAKLUMAT KURSUS'!$J$10</definedName>
    <definedName name="TEORI1">'MAKLUMAT KURSUS'!$C$14</definedName>
    <definedName name="TEORI10">'MAKLUMAT KURSUS'!$AD$14</definedName>
    <definedName name="TEORI2">'MAKLUMAT KURSUS'!$F$14</definedName>
    <definedName name="TEORI3">'MAKLUMAT KURSUS'!$I$14</definedName>
    <definedName name="TEORI4">'MAKLUMAT KURSUS'!$L$14</definedName>
    <definedName name="TEORI5">'MAKLUMAT KURSUS'!$O$14</definedName>
    <definedName name="TEORI6">'MAKLUMAT KURSUS'!$R$14</definedName>
    <definedName name="TEORI7">'MAKLUMAT KURSUS'!$U$14</definedName>
    <definedName name="TEORI8">'MAKLUMAT KURSUS'!$X$14</definedName>
    <definedName name="TEORI9">'MAKLUMAT KURSUS'!$AA$14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M13" i="20" l="1"/>
  <c r="AM14" i="20"/>
  <c r="AM15" i="20"/>
  <c r="AM16" i="20"/>
  <c r="AM17" i="20"/>
  <c r="AM18" i="20"/>
  <c r="AM19" i="20"/>
  <c r="AM20" i="20"/>
  <c r="AM21" i="20"/>
  <c r="AM22" i="20"/>
  <c r="AM23" i="20"/>
  <c r="AM24" i="20"/>
  <c r="AM25" i="20"/>
  <c r="AM26" i="20"/>
  <c r="AM27" i="20"/>
  <c r="AM28" i="20"/>
  <c r="AM29" i="20"/>
  <c r="AM30" i="20"/>
  <c r="AM31" i="20"/>
  <c r="AM32" i="20"/>
  <c r="AM33" i="20"/>
  <c r="AM34" i="20"/>
  <c r="AM35" i="20"/>
  <c r="AM36" i="20"/>
  <c r="AM37" i="20"/>
  <c r="AM38" i="20"/>
  <c r="AM39" i="20"/>
  <c r="AM40" i="20"/>
  <c r="AM41" i="20"/>
  <c r="AM42" i="20"/>
  <c r="AM43" i="20"/>
  <c r="AM44" i="20"/>
  <c r="AM45" i="20"/>
  <c r="AM46" i="20"/>
  <c r="AM47" i="20"/>
  <c r="AM48" i="20"/>
  <c r="AM49" i="20"/>
  <c r="AM50" i="20"/>
  <c r="AM51" i="20"/>
  <c r="AM52" i="20"/>
  <c r="AM53" i="20"/>
  <c r="AM54" i="20"/>
  <c r="AM55" i="20"/>
  <c r="AM56" i="20"/>
  <c r="AM57" i="20"/>
  <c r="AM58" i="20"/>
  <c r="AM59" i="20"/>
  <c r="AM60" i="20"/>
  <c r="AM61" i="20"/>
  <c r="AM62" i="20"/>
  <c r="AM63" i="20"/>
  <c r="AM64" i="20"/>
  <c r="AM65" i="20"/>
  <c r="AM66" i="20"/>
  <c r="AM67" i="20"/>
  <c r="AM68" i="20"/>
  <c r="AM69" i="20"/>
  <c r="AM70" i="20"/>
  <c r="AM71" i="20"/>
  <c r="AM72" i="20"/>
  <c r="AM73" i="20"/>
  <c r="AM74" i="20"/>
  <c r="AM75" i="20"/>
  <c r="AM76" i="20"/>
  <c r="AM77" i="20"/>
  <c r="AM78" i="20"/>
  <c r="AM79" i="20"/>
  <c r="AM80" i="20"/>
  <c r="AM81" i="20"/>
  <c r="AM82" i="20"/>
  <c r="AM83" i="20"/>
  <c r="AM84" i="20"/>
  <c r="AM85" i="20"/>
  <c r="AM86" i="20"/>
  <c r="AM87" i="20"/>
  <c r="AM88" i="20"/>
  <c r="AM89" i="20"/>
  <c r="AM90" i="20"/>
  <c r="AM91" i="20"/>
  <c r="AM92" i="20"/>
  <c r="AM93" i="20"/>
  <c r="AM94" i="20"/>
  <c r="AM95" i="20"/>
  <c r="AM96" i="20"/>
  <c r="AM97" i="20"/>
  <c r="AM98" i="20"/>
  <c r="AM99" i="20"/>
  <c r="AM100" i="20"/>
  <c r="AM101" i="20"/>
  <c r="AM102" i="20"/>
  <c r="AM103" i="20"/>
  <c r="AM104" i="20"/>
  <c r="AM105" i="20"/>
  <c r="AM106" i="20"/>
  <c r="AM107" i="20"/>
  <c r="AM108" i="20"/>
  <c r="AM109" i="20"/>
  <c r="AM110" i="20"/>
  <c r="AM111" i="20"/>
  <c r="AM112" i="20"/>
  <c r="AM113" i="20"/>
  <c r="AM114" i="20"/>
  <c r="AM115" i="20"/>
  <c r="AM116" i="20"/>
  <c r="AM117" i="20"/>
  <c r="AM118" i="20"/>
  <c r="AM119" i="20"/>
  <c r="AM120" i="20"/>
  <c r="AM121" i="20"/>
  <c r="AM122" i="20"/>
  <c r="AM123" i="20"/>
  <c r="AM124" i="20"/>
  <c r="AM125" i="20"/>
  <c r="AM126" i="20"/>
  <c r="AM127" i="20"/>
  <c r="AM128" i="20"/>
  <c r="AM129" i="20"/>
  <c r="AM130" i="20"/>
  <c r="AM131" i="20"/>
  <c r="AM132" i="20"/>
  <c r="AM133" i="20"/>
  <c r="AM134" i="20"/>
  <c r="AM135" i="20"/>
  <c r="AM136" i="20"/>
  <c r="AM137" i="20"/>
  <c r="AM138" i="20"/>
  <c r="AM139" i="20"/>
  <c r="AM140" i="20"/>
  <c r="AM141" i="20"/>
  <c r="AM142" i="20"/>
  <c r="AM143" i="20"/>
  <c r="AM144" i="20"/>
  <c r="AM145" i="20"/>
  <c r="AM146" i="20"/>
  <c r="AM147" i="20"/>
  <c r="AM148" i="20"/>
  <c r="AM149" i="20"/>
  <c r="AM150" i="20"/>
  <c r="AM151" i="20"/>
  <c r="AM152" i="20"/>
  <c r="AM153" i="20"/>
  <c r="AM154" i="20"/>
  <c r="AM155" i="20"/>
  <c r="AM156" i="20"/>
  <c r="AM157" i="20"/>
  <c r="AM158" i="20"/>
  <c r="AM159" i="20"/>
  <c r="AM160" i="20"/>
  <c r="AM161" i="20"/>
  <c r="AM162" i="20"/>
  <c r="AM163" i="20"/>
  <c r="AM164" i="20"/>
  <c r="AM165" i="20"/>
  <c r="AM166" i="20"/>
  <c r="AM167" i="20"/>
  <c r="AM168" i="20"/>
  <c r="AM169" i="20"/>
  <c r="AM170" i="20"/>
  <c r="AM171" i="20"/>
  <c r="AM172" i="20"/>
  <c r="AM173" i="20"/>
  <c r="AM174" i="20"/>
  <c r="AM175" i="20"/>
  <c r="AM176" i="20"/>
  <c r="AM177" i="20"/>
  <c r="AM178" i="20"/>
  <c r="AM179" i="20"/>
  <c r="AM180" i="20"/>
  <c r="AM181" i="20"/>
  <c r="AM182" i="20"/>
  <c r="AM183" i="20"/>
  <c r="AM184" i="20"/>
  <c r="AM185" i="20"/>
  <c r="AM186" i="20"/>
  <c r="AM187" i="20"/>
  <c r="AM188" i="20"/>
  <c r="AM189" i="20"/>
  <c r="AM190" i="20"/>
  <c r="AM191" i="20"/>
  <c r="AM192" i="20"/>
  <c r="AM193" i="20"/>
  <c r="AM194" i="20"/>
  <c r="AM195" i="20"/>
  <c r="AM196" i="20"/>
  <c r="AM197" i="20"/>
  <c r="AM198" i="20"/>
  <c r="AM199" i="20"/>
  <c r="AM200" i="20"/>
  <c r="AM201" i="20"/>
  <c r="AM202" i="20"/>
  <c r="AM203" i="20"/>
  <c r="AM204" i="20"/>
  <c r="AM205" i="20"/>
  <c r="AM206" i="20"/>
  <c r="AM207" i="20"/>
  <c r="AM208" i="20"/>
  <c r="AM209" i="20"/>
  <c r="AM210" i="20"/>
  <c r="AM211" i="20"/>
  <c r="AM212" i="20"/>
  <c r="AM213" i="20"/>
  <c r="AM214" i="20"/>
  <c r="AM215" i="20"/>
  <c r="AM216" i="20"/>
  <c r="AM217" i="20"/>
  <c r="AM218" i="20"/>
  <c r="AM219" i="20"/>
  <c r="AM220" i="20"/>
  <c r="AM221" i="20"/>
  <c r="AM222" i="20"/>
  <c r="AM223" i="20"/>
  <c r="AM224" i="20"/>
  <c r="AM225" i="20"/>
  <c r="AM226" i="20"/>
  <c r="AM227" i="20"/>
  <c r="AM228" i="20"/>
  <c r="AM229" i="20"/>
  <c r="AM230" i="20"/>
  <c r="AM231" i="20"/>
  <c r="AM232" i="20"/>
  <c r="AM233" i="20"/>
  <c r="AM234" i="20"/>
  <c r="AM235" i="20"/>
  <c r="AM236" i="20"/>
  <c r="AM237" i="20"/>
  <c r="AM238" i="20"/>
  <c r="AM239" i="20"/>
  <c r="AM240" i="20"/>
  <c r="AM241" i="20"/>
  <c r="AM242" i="20"/>
  <c r="AM243" i="20"/>
  <c r="AM244" i="20"/>
  <c r="AM245" i="20"/>
  <c r="AM246" i="20"/>
  <c r="AM247" i="20"/>
  <c r="AM248" i="20"/>
  <c r="AM249" i="20"/>
  <c r="AM250" i="20"/>
  <c r="AM251" i="20"/>
  <c r="AM252" i="20"/>
  <c r="AM253" i="20"/>
  <c r="AM254" i="20"/>
  <c r="AM255" i="20"/>
  <c r="AM256" i="20"/>
  <c r="AM257" i="20"/>
  <c r="AM258" i="20"/>
  <c r="AM259" i="20"/>
  <c r="AM260" i="20"/>
  <c r="AM261" i="20"/>
  <c r="AB13" i="20"/>
  <c r="AB14" i="20"/>
  <c r="AB15" i="20"/>
  <c r="AB16" i="20"/>
  <c r="AB17" i="20"/>
  <c r="AB18" i="20"/>
  <c r="AB19" i="20"/>
  <c r="AB20" i="20"/>
  <c r="AB21" i="20"/>
  <c r="AB22" i="20"/>
  <c r="AB23" i="20"/>
  <c r="AB24" i="20"/>
  <c r="AB25" i="20"/>
  <c r="AB26" i="20"/>
  <c r="AB27" i="20"/>
  <c r="AB28" i="20"/>
  <c r="AB29" i="20"/>
  <c r="AB30" i="20"/>
  <c r="AB31" i="20"/>
  <c r="AB32" i="20"/>
  <c r="AB33" i="20"/>
  <c r="AB34" i="20"/>
  <c r="AB35" i="20"/>
  <c r="AB36" i="20"/>
  <c r="AB37" i="20"/>
  <c r="AB38" i="20"/>
  <c r="AB39" i="20"/>
  <c r="AB40" i="20"/>
  <c r="AB41" i="20"/>
  <c r="AB42" i="20"/>
  <c r="AB43" i="20"/>
  <c r="AB44" i="20"/>
  <c r="AB45" i="20"/>
  <c r="AB46" i="20"/>
  <c r="AB47" i="20"/>
  <c r="AB48" i="20"/>
  <c r="AB49" i="20"/>
  <c r="AB50" i="20"/>
  <c r="AB51" i="20"/>
  <c r="AB52" i="20"/>
  <c r="AB53" i="20"/>
  <c r="AB54" i="20"/>
  <c r="AB55" i="20"/>
  <c r="AB56" i="20"/>
  <c r="AB57" i="20"/>
  <c r="AB58" i="20"/>
  <c r="AB59" i="20"/>
  <c r="AB60" i="20"/>
  <c r="AB61" i="20"/>
  <c r="AB62" i="20"/>
  <c r="AB63" i="20"/>
  <c r="AB64" i="20"/>
  <c r="AB65" i="20"/>
  <c r="AB66" i="20"/>
  <c r="AB67" i="20"/>
  <c r="AB68" i="20"/>
  <c r="AB69" i="20"/>
  <c r="AB70" i="20"/>
  <c r="AB71" i="20"/>
  <c r="AB72" i="20"/>
  <c r="AB73" i="20"/>
  <c r="AB74" i="20"/>
  <c r="AB75" i="20"/>
  <c r="AB76" i="20"/>
  <c r="AB77" i="20"/>
  <c r="AB78" i="20"/>
  <c r="AB79" i="20"/>
  <c r="AB80" i="20"/>
  <c r="AB81" i="20"/>
  <c r="AB82" i="20"/>
  <c r="AB83" i="20"/>
  <c r="AB84" i="20"/>
  <c r="AB85" i="20"/>
  <c r="AB86" i="20"/>
  <c r="AB87" i="20"/>
  <c r="AB88" i="20"/>
  <c r="AB89" i="20"/>
  <c r="AB90" i="20"/>
  <c r="AB91" i="20"/>
  <c r="AB92" i="20"/>
  <c r="AB93" i="20"/>
  <c r="AB94" i="20"/>
  <c r="AB95" i="20"/>
  <c r="AB96" i="20"/>
  <c r="AB97" i="20"/>
  <c r="AB98" i="20"/>
  <c r="AB99" i="20"/>
  <c r="AB100" i="20"/>
  <c r="AB101" i="20"/>
  <c r="AB102" i="20"/>
  <c r="AB103" i="20"/>
  <c r="AB104" i="20"/>
  <c r="AB105" i="20"/>
  <c r="AB106" i="20"/>
  <c r="AB107" i="20"/>
  <c r="AB108" i="20"/>
  <c r="AB109" i="20"/>
  <c r="AB110" i="20"/>
  <c r="AB111" i="20"/>
  <c r="AB112" i="20"/>
  <c r="AB113" i="20"/>
  <c r="AB114" i="20"/>
  <c r="AB115" i="20"/>
  <c r="AB116" i="20"/>
  <c r="AB117" i="20"/>
  <c r="AB118" i="20"/>
  <c r="AB119" i="20"/>
  <c r="AB120" i="20"/>
  <c r="AB121" i="20"/>
  <c r="AB122" i="20"/>
  <c r="AB123" i="20"/>
  <c r="AB124" i="20"/>
  <c r="AB125" i="20"/>
  <c r="AB126" i="20"/>
  <c r="AB127" i="20"/>
  <c r="AB128" i="20"/>
  <c r="AB129" i="20"/>
  <c r="AB130" i="20"/>
  <c r="AB131" i="20"/>
  <c r="AB132" i="20"/>
  <c r="AB133" i="20"/>
  <c r="AB134" i="20"/>
  <c r="AB135" i="20"/>
  <c r="AB136" i="20"/>
  <c r="AB137" i="20"/>
  <c r="AB138" i="20"/>
  <c r="AB139" i="20"/>
  <c r="AB140" i="20"/>
  <c r="AB141" i="20"/>
  <c r="AB142" i="20"/>
  <c r="AB143" i="20"/>
  <c r="AB144" i="20"/>
  <c r="AB145" i="20"/>
  <c r="AB146" i="20"/>
  <c r="AB147" i="20"/>
  <c r="AB148" i="20"/>
  <c r="AB149" i="20"/>
  <c r="AB150" i="20"/>
  <c r="AB151" i="20"/>
  <c r="AB152" i="20"/>
  <c r="AB153" i="20"/>
  <c r="AB154" i="20"/>
  <c r="AB155" i="20"/>
  <c r="AB156" i="20"/>
  <c r="AB157" i="20"/>
  <c r="AB158" i="20"/>
  <c r="AB159" i="20"/>
  <c r="AB160" i="20"/>
  <c r="AB161" i="20"/>
  <c r="AB162" i="20"/>
  <c r="AB163" i="20"/>
  <c r="AB164" i="20"/>
  <c r="AB165" i="20"/>
  <c r="AB166" i="20"/>
  <c r="AB167" i="20"/>
  <c r="AB168" i="20"/>
  <c r="AB169" i="20"/>
  <c r="AB170" i="20"/>
  <c r="AB171" i="20"/>
  <c r="AB172" i="20"/>
  <c r="AB173" i="20"/>
  <c r="AB174" i="20"/>
  <c r="AB175" i="20"/>
  <c r="AB176" i="20"/>
  <c r="AB177" i="20"/>
  <c r="AB178" i="20"/>
  <c r="AB179" i="20"/>
  <c r="AB180" i="20"/>
  <c r="AB181" i="20"/>
  <c r="AB182" i="20"/>
  <c r="AB183" i="20"/>
  <c r="AB184" i="20"/>
  <c r="AB185" i="20"/>
  <c r="AB186" i="20"/>
  <c r="AB187" i="20"/>
  <c r="AB188" i="20"/>
  <c r="AB189" i="20"/>
  <c r="AB190" i="20"/>
  <c r="AB191" i="20"/>
  <c r="AB192" i="20"/>
  <c r="AB193" i="20"/>
  <c r="AB194" i="20"/>
  <c r="AB195" i="20"/>
  <c r="AB196" i="20"/>
  <c r="AB197" i="20"/>
  <c r="AB198" i="20"/>
  <c r="AB199" i="20"/>
  <c r="AB200" i="20"/>
  <c r="AB201" i="20"/>
  <c r="AB202" i="20"/>
  <c r="AB203" i="20"/>
  <c r="AB204" i="20"/>
  <c r="AB205" i="20"/>
  <c r="AB206" i="20"/>
  <c r="AB207" i="20"/>
  <c r="AB208" i="20"/>
  <c r="AB209" i="20"/>
  <c r="AB210" i="20"/>
  <c r="AB211" i="20"/>
  <c r="AB212" i="20"/>
  <c r="AB213" i="20"/>
  <c r="AB214" i="20"/>
  <c r="AB215" i="20"/>
  <c r="AB216" i="20"/>
  <c r="AB217" i="20"/>
  <c r="AB218" i="20"/>
  <c r="AB219" i="20"/>
  <c r="AB220" i="20"/>
  <c r="AB221" i="20"/>
  <c r="AB222" i="20"/>
  <c r="AB223" i="20"/>
  <c r="AB224" i="20"/>
  <c r="AB225" i="20"/>
  <c r="AB226" i="20"/>
  <c r="AB227" i="20"/>
  <c r="AB228" i="20"/>
  <c r="AB229" i="20"/>
  <c r="AB230" i="20"/>
  <c r="AB231" i="20"/>
  <c r="AB232" i="20"/>
  <c r="AB233" i="20"/>
  <c r="AB234" i="20"/>
  <c r="AB235" i="20"/>
  <c r="AB236" i="20"/>
  <c r="AB237" i="20"/>
  <c r="AB238" i="20"/>
  <c r="AB239" i="20"/>
  <c r="AB240" i="20"/>
  <c r="AB241" i="20"/>
  <c r="AB242" i="20"/>
  <c r="AB243" i="20"/>
  <c r="AB244" i="20"/>
  <c r="AB245" i="20"/>
  <c r="AB246" i="20"/>
  <c r="AB247" i="20"/>
  <c r="AB248" i="20"/>
  <c r="AB249" i="20"/>
  <c r="AB250" i="20"/>
  <c r="AB251" i="20"/>
  <c r="AB252" i="20"/>
  <c r="AB253" i="20"/>
  <c r="AB254" i="20"/>
  <c r="AB255" i="20"/>
  <c r="AB256" i="20"/>
  <c r="AB257" i="20"/>
  <c r="AB258" i="20"/>
  <c r="AB259" i="20"/>
  <c r="AB260" i="20"/>
  <c r="AB261" i="20"/>
  <c r="AM13" i="18"/>
  <c r="AM14" i="18"/>
  <c r="AM15" i="18"/>
  <c r="AM16" i="18"/>
  <c r="AM17" i="18"/>
  <c r="AM18" i="18"/>
  <c r="AM19" i="18"/>
  <c r="AM20" i="18"/>
  <c r="AM21" i="18"/>
  <c r="AM22" i="18"/>
  <c r="AM23" i="18"/>
  <c r="AM24" i="18"/>
  <c r="AM25" i="18"/>
  <c r="AM26" i="18"/>
  <c r="AM27" i="18"/>
  <c r="AM28" i="18"/>
  <c r="AM29" i="18"/>
  <c r="AM30" i="18"/>
  <c r="AM31" i="18"/>
  <c r="AM32" i="18"/>
  <c r="AM33" i="18"/>
  <c r="AM34" i="18"/>
  <c r="AM35" i="18"/>
  <c r="AM36" i="18"/>
  <c r="AM37" i="18"/>
  <c r="AM38" i="18"/>
  <c r="AM39" i="18"/>
  <c r="AM40" i="18"/>
  <c r="AM41" i="18"/>
  <c r="AM42" i="18"/>
  <c r="AM43" i="18"/>
  <c r="AM44" i="18"/>
  <c r="AM45" i="18"/>
  <c r="AM46" i="18"/>
  <c r="AM47" i="18"/>
  <c r="AM48" i="18"/>
  <c r="AM49" i="18"/>
  <c r="AM50" i="18"/>
  <c r="AM51" i="18"/>
  <c r="AM52" i="18"/>
  <c r="AM53" i="18"/>
  <c r="AM54" i="18"/>
  <c r="AM55" i="18"/>
  <c r="AM56" i="18"/>
  <c r="AM57" i="18"/>
  <c r="AM58" i="18"/>
  <c r="AM59" i="18"/>
  <c r="AM60" i="18"/>
  <c r="AM61" i="18"/>
  <c r="AM62" i="18"/>
  <c r="AM63" i="18"/>
  <c r="AM64" i="18"/>
  <c r="AM65" i="18"/>
  <c r="AM66" i="18"/>
  <c r="AM67" i="18"/>
  <c r="AM68" i="18"/>
  <c r="AM69" i="18"/>
  <c r="AM70" i="18"/>
  <c r="AM71" i="18"/>
  <c r="AM72" i="18"/>
  <c r="AM73" i="18"/>
  <c r="AM74" i="18"/>
  <c r="AM75" i="18"/>
  <c r="AM76" i="18"/>
  <c r="AM77" i="18"/>
  <c r="AM78" i="18"/>
  <c r="AM79" i="18"/>
  <c r="AM80" i="18"/>
  <c r="AM81" i="18"/>
  <c r="AM82" i="18"/>
  <c r="AM83" i="18"/>
  <c r="AM84" i="18"/>
  <c r="AM85" i="18"/>
  <c r="AM86" i="18"/>
  <c r="AM87" i="18"/>
  <c r="AM88" i="18"/>
  <c r="AM89" i="18"/>
  <c r="AM90" i="18"/>
  <c r="AM91" i="18"/>
  <c r="AM92" i="18"/>
  <c r="AM93" i="18"/>
  <c r="AM94" i="18"/>
  <c r="AM95" i="18"/>
  <c r="AM96" i="18"/>
  <c r="AM97" i="18"/>
  <c r="AM98" i="18"/>
  <c r="AM99" i="18"/>
  <c r="AM100" i="18"/>
  <c r="AM101" i="18"/>
  <c r="AM102" i="18"/>
  <c r="AM103" i="18"/>
  <c r="AM104" i="18"/>
  <c r="AM105" i="18"/>
  <c r="AM106" i="18"/>
  <c r="AM107" i="18"/>
  <c r="AM108" i="18"/>
  <c r="AM109" i="18"/>
  <c r="AM110" i="18"/>
  <c r="AM111" i="18"/>
  <c r="AM112" i="18"/>
  <c r="AM113" i="18"/>
  <c r="AM114" i="18"/>
  <c r="AM115" i="18"/>
  <c r="AM116" i="18"/>
  <c r="AM117" i="18"/>
  <c r="AM118" i="18"/>
  <c r="AM119" i="18"/>
  <c r="AM120" i="18"/>
  <c r="AM121" i="18"/>
  <c r="AM122" i="18"/>
  <c r="AM123" i="18"/>
  <c r="AM124" i="18"/>
  <c r="AM125" i="18"/>
  <c r="AM126" i="18"/>
  <c r="AM127" i="18"/>
  <c r="AM128" i="18"/>
  <c r="AM129" i="18"/>
  <c r="AM130" i="18"/>
  <c r="AM131" i="18"/>
  <c r="AM132" i="18"/>
  <c r="AM133" i="18"/>
  <c r="AM134" i="18"/>
  <c r="AM135" i="18"/>
  <c r="AM136" i="18"/>
  <c r="AM137" i="18"/>
  <c r="AM138" i="18"/>
  <c r="AM139" i="18"/>
  <c r="AM140" i="18"/>
  <c r="AM141" i="18"/>
  <c r="AM142" i="18"/>
  <c r="AM143" i="18"/>
  <c r="AM144" i="18"/>
  <c r="AM145" i="18"/>
  <c r="AM146" i="18"/>
  <c r="AM147" i="18"/>
  <c r="AM148" i="18"/>
  <c r="AM149" i="18"/>
  <c r="AM150" i="18"/>
  <c r="AM151" i="18"/>
  <c r="AM152" i="18"/>
  <c r="AM153" i="18"/>
  <c r="AM154" i="18"/>
  <c r="AM155" i="18"/>
  <c r="AM156" i="18"/>
  <c r="AM157" i="18"/>
  <c r="AM158" i="18"/>
  <c r="AM159" i="18"/>
  <c r="AM160" i="18"/>
  <c r="AM161" i="18"/>
  <c r="AM162" i="18"/>
  <c r="AM163" i="18"/>
  <c r="AM164" i="18"/>
  <c r="AM165" i="18"/>
  <c r="AM166" i="18"/>
  <c r="AM167" i="18"/>
  <c r="AM168" i="18"/>
  <c r="AM169" i="18"/>
  <c r="AM170" i="18"/>
  <c r="AM171" i="18"/>
  <c r="AM172" i="18"/>
  <c r="AM173" i="18"/>
  <c r="AM174" i="18"/>
  <c r="AM175" i="18"/>
  <c r="AM176" i="18"/>
  <c r="AM177" i="18"/>
  <c r="AM178" i="18"/>
  <c r="AM179" i="18"/>
  <c r="AM180" i="18"/>
  <c r="AM181" i="18"/>
  <c r="AM182" i="18"/>
  <c r="AM183" i="18"/>
  <c r="AM184" i="18"/>
  <c r="AM185" i="18"/>
  <c r="AM186" i="18"/>
  <c r="AM187" i="18"/>
  <c r="AM188" i="18"/>
  <c r="AM189" i="18"/>
  <c r="AM190" i="18"/>
  <c r="AM191" i="18"/>
  <c r="AM192" i="18"/>
  <c r="AM193" i="18"/>
  <c r="AM194" i="18"/>
  <c r="AM195" i="18"/>
  <c r="AM196" i="18"/>
  <c r="AM197" i="18"/>
  <c r="AM198" i="18"/>
  <c r="AM199" i="18"/>
  <c r="AM200" i="18"/>
  <c r="AM201" i="18"/>
  <c r="AM202" i="18"/>
  <c r="AM203" i="18"/>
  <c r="AM204" i="18"/>
  <c r="AM205" i="18"/>
  <c r="AM206" i="18"/>
  <c r="AM207" i="18"/>
  <c r="AM208" i="18"/>
  <c r="AM209" i="18"/>
  <c r="AM210" i="18"/>
  <c r="AM211" i="18"/>
  <c r="AM212" i="18"/>
  <c r="AM213" i="18"/>
  <c r="AM214" i="18"/>
  <c r="AM215" i="18"/>
  <c r="AM216" i="18"/>
  <c r="AM217" i="18"/>
  <c r="AM218" i="18"/>
  <c r="AM219" i="18"/>
  <c r="AM220" i="18"/>
  <c r="AM221" i="18"/>
  <c r="AM222" i="18"/>
  <c r="AM223" i="18"/>
  <c r="AM224" i="18"/>
  <c r="AM225" i="18"/>
  <c r="AM226" i="18"/>
  <c r="AM227" i="18"/>
  <c r="AM228" i="18"/>
  <c r="AM229" i="18"/>
  <c r="AM230" i="18"/>
  <c r="AM231" i="18"/>
  <c r="AM232" i="18"/>
  <c r="AM233" i="18"/>
  <c r="AM234" i="18"/>
  <c r="AM235" i="18"/>
  <c r="AM236" i="18"/>
  <c r="AM237" i="18"/>
  <c r="AM238" i="18"/>
  <c r="AM239" i="18"/>
  <c r="AM240" i="18"/>
  <c r="AM241" i="18"/>
  <c r="AM242" i="18"/>
  <c r="AM243" i="18"/>
  <c r="AM244" i="18"/>
  <c r="AM245" i="18"/>
  <c r="AM246" i="18"/>
  <c r="AM247" i="18"/>
  <c r="AM248" i="18"/>
  <c r="AM249" i="18"/>
  <c r="AM250" i="18"/>
  <c r="AM251" i="18"/>
  <c r="AM252" i="18"/>
  <c r="AM253" i="18"/>
  <c r="AM254" i="18"/>
  <c r="AM255" i="18"/>
  <c r="AM256" i="18"/>
  <c r="AM257" i="18"/>
  <c r="AM258" i="18"/>
  <c r="AM259" i="18"/>
  <c r="AM260" i="18"/>
  <c r="AM261" i="18"/>
  <c r="AB13" i="18"/>
  <c r="AB14" i="18"/>
  <c r="AB15" i="18"/>
  <c r="AB16" i="18"/>
  <c r="AB17" i="18"/>
  <c r="AB18" i="18"/>
  <c r="AB19" i="18"/>
  <c r="AB20" i="18"/>
  <c r="AB21" i="18"/>
  <c r="AB22" i="18"/>
  <c r="AB23" i="18"/>
  <c r="AB24" i="18"/>
  <c r="AB25" i="18"/>
  <c r="AB26" i="18"/>
  <c r="AB27" i="18"/>
  <c r="AB28" i="18"/>
  <c r="AB29" i="18"/>
  <c r="AB30" i="18"/>
  <c r="AB31" i="18"/>
  <c r="AB32" i="18"/>
  <c r="AB33" i="18"/>
  <c r="AB34" i="18"/>
  <c r="AB35" i="18"/>
  <c r="AB36" i="18"/>
  <c r="AB37" i="18"/>
  <c r="AB38" i="18"/>
  <c r="AB39" i="18"/>
  <c r="AB40" i="18"/>
  <c r="AB41" i="18"/>
  <c r="AB42" i="18"/>
  <c r="AB43" i="18"/>
  <c r="AB44" i="18"/>
  <c r="AB45" i="18"/>
  <c r="AB46" i="18"/>
  <c r="AB47" i="18"/>
  <c r="AB48" i="18"/>
  <c r="AB49" i="18"/>
  <c r="AB50" i="18"/>
  <c r="AB51" i="18"/>
  <c r="AB52" i="18"/>
  <c r="AB53" i="18"/>
  <c r="AB54" i="18"/>
  <c r="AB55" i="18"/>
  <c r="AB56" i="18"/>
  <c r="AB57" i="18"/>
  <c r="AB58" i="18"/>
  <c r="AB59" i="18"/>
  <c r="AB60" i="18"/>
  <c r="AB61" i="18"/>
  <c r="AB62" i="18"/>
  <c r="AB63" i="18"/>
  <c r="AB64" i="18"/>
  <c r="AB65" i="18"/>
  <c r="AB66" i="18"/>
  <c r="AB67" i="18"/>
  <c r="AB68" i="18"/>
  <c r="AB69" i="18"/>
  <c r="AB70" i="18"/>
  <c r="AB71" i="18"/>
  <c r="AB72" i="18"/>
  <c r="AB73" i="18"/>
  <c r="AB74" i="18"/>
  <c r="AB75" i="18"/>
  <c r="AB76" i="18"/>
  <c r="AB77" i="18"/>
  <c r="AB78" i="18"/>
  <c r="AB79" i="18"/>
  <c r="AB80" i="18"/>
  <c r="AB81" i="18"/>
  <c r="AB82" i="18"/>
  <c r="AB83" i="18"/>
  <c r="AB84" i="18"/>
  <c r="AB85" i="18"/>
  <c r="AB86" i="18"/>
  <c r="AB87" i="18"/>
  <c r="AB88" i="18"/>
  <c r="AB89" i="18"/>
  <c r="AB90" i="18"/>
  <c r="AB91" i="18"/>
  <c r="AB92" i="18"/>
  <c r="AB93" i="18"/>
  <c r="AB94" i="18"/>
  <c r="AB95" i="18"/>
  <c r="AB96" i="18"/>
  <c r="AB97" i="18"/>
  <c r="AB98" i="18"/>
  <c r="AB99" i="18"/>
  <c r="AB100" i="18"/>
  <c r="AB101" i="18"/>
  <c r="AB102" i="18"/>
  <c r="AB103" i="18"/>
  <c r="AB104" i="18"/>
  <c r="AB105" i="18"/>
  <c r="AB106" i="18"/>
  <c r="AB107" i="18"/>
  <c r="AB108" i="18"/>
  <c r="AB109" i="18"/>
  <c r="AB110" i="18"/>
  <c r="AB111" i="18"/>
  <c r="AB112" i="18"/>
  <c r="AB113" i="18"/>
  <c r="AB114" i="18"/>
  <c r="AB115" i="18"/>
  <c r="AB116" i="18"/>
  <c r="AB117" i="18"/>
  <c r="AB118" i="18"/>
  <c r="AB119" i="18"/>
  <c r="AB120" i="18"/>
  <c r="AB121" i="18"/>
  <c r="AB122" i="18"/>
  <c r="AB123" i="18"/>
  <c r="AB124" i="18"/>
  <c r="AB125" i="18"/>
  <c r="AB126" i="18"/>
  <c r="AB127" i="18"/>
  <c r="AB128" i="18"/>
  <c r="AB129" i="18"/>
  <c r="AB130" i="18"/>
  <c r="AB131" i="18"/>
  <c r="AB132" i="18"/>
  <c r="AB133" i="18"/>
  <c r="AB134" i="18"/>
  <c r="AB135" i="18"/>
  <c r="AB136" i="18"/>
  <c r="AB137" i="18"/>
  <c r="AB138" i="18"/>
  <c r="AB139" i="18"/>
  <c r="AB140" i="18"/>
  <c r="AB141" i="18"/>
  <c r="AB142" i="18"/>
  <c r="AB143" i="18"/>
  <c r="AB144" i="18"/>
  <c r="AB145" i="18"/>
  <c r="AB146" i="18"/>
  <c r="AB147" i="18"/>
  <c r="AB148" i="18"/>
  <c r="AB149" i="18"/>
  <c r="AB150" i="18"/>
  <c r="AB151" i="18"/>
  <c r="AB152" i="18"/>
  <c r="AB153" i="18"/>
  <c r="AB154" i="18"/>
  <c r="AB155" i="18"/>
  <c r="AB156" i="18"/>
  <c r="AB157" i="18"/>
  <c r="AB158" i="18"/>
  <c r="AB159" i="18"/>
  <c r="AB160" i="18"/>
  <c r="AB161" i="18"/>
  <c r="AB162" i="18"/>
  <c r="AB163" i="18"/>
  <c r="AB164" i="18"/>
  <c r="AB165" i="18"/>
  <c r="AB166" i="18"/>
  <c r="AB167" i="18"/>
  <c r="AB168" i="18"/>
  <c r="AB169" i="18"/>
  <c r="AB170" i="18"/>
  <c r="AB171" i="18"/>
  <c r="AB172" i="18"/>
  <c r="AB173" i="18"/>
  <c r="AB174" i="18"/>
  <c r="AB175" i="18"/>
  <c r="AB176" i="18"/>
  <c r="AB177" i="18"/>
  <c r="AB178" i="18"/>
  <c r="AB179" i="18"/>
  <c r="AB180" i="18"/>
  <c r="AB181" i="18"/>
  <c r="AB182" i="18"/>
  <c r="AB183" i="18"/>
  <c r="AB184" i="18"/>
  <c r="AB185" i="18"/>
  <c r="AB186" i="18"/>
  <c r="AB187" i="18"/>
  <c r="AB188" i="18"/>
  <c r="AB189" i="18"/>
  <c r="AB190" i="18"/>
  <c r="AB191" i="18"/>
  <c r="AB192" i="18"/>
  <c r="AB193" i="18"/>
  <c r="AB194" i="18"/>
  <c r="AB195" i="18"/>
  <c r="AB196" i="18"/>
  <c r="AB197" i="18"/>
  <c r="AB198" i="18"/>
  <c r="AB199" i="18"/>
  <c r="AB200" i="18"/>
  <c r="AB201" i="18"/>
  <c r="AB202" i="18"/>
  <c r="AB203" i="18"/>
  <c r="AB204" i="18"/>
  <c r="AB205" i="18"/>
  <c r="AB206" i="18"/>
  <c r="AB207" i="18"/>
  <c r="AB208" i="18"/>
  <c r="AB209" i="18"/>
  <c r="AB210" i="18"/>
  <c r="AB211" i="18"/>
  <c r="AB212" i="18"/>
  <c r="AB213" i="18"/>
  <c r="AB214" i="18"/>
  <c r="AB215" i="18"/>
  <c r="AB216" i="18"/>
  <c r="AB217" i="18"/>
  <c r="AB218" i="18"/>
  <c r="AB219" i="18"/>
  <c r="AB220" i="18"/>
  <c r="AB221" i="18"/>
  <c r="AB222" i="18"/>
  <c r="AB223" i="18"/>
  <c r="AB224" i="18"/>
  <c r="AB225" i="18"/>
  <c r="AB226" i="18"/>
  <c r="AB227" i="18"/>
  <c r="AB228" i="18"/>
  <c r="AB229" i="18"/>
  <c r="AB230" i="18"/>
  <c r="AB231" i="18"/>
  <c r="AB232" i="18"/>
  <c r="AB233" i="18"/>
  <c r="AB234" i="18"/>
  <c r="AB235" i="18"/>
  <c r="AB236" i="18"/>
  <c r="AB237" i="18"/>
  <c r="AB238" i="18"/>
  <c r="AB239" i="18"/>
  <c r="AB240" i="18"/>
  <c r="AB241" i="18"/>
  <c r="AB242" i="18"/>
  <c r="AB243" i="18"/>
  <c r="AB244" i="18"/>
  <c r="AB245" i="18"/>
  <c r="AB246" i="18"/>
  <c r="AB247" i="18"/>
  <c r="AB248" i="18"/>
  <c r="AB249" i="18"/>
  <c r="AB250" i="18"/>
  <c r="AB251" i="18"/>
  <c r="AB252" i="18"/>
  <c r="AB253" i="18"/>
  <c r="AB254" i="18"/>
  <c r="AB255" i="18"/>
  <c r="AB256" i="18"/>
  <c r="AB257" i="18"/>
  <c r="AB258" i="18"/>
  <c r="AB259" i="18"/>
  <c r="AB260" i="18"/>
  <c r="AB261" i="18"/>
  <c r="K12" i="15"/>
  <c r="I12" i="15"/>
  <c r="N266" i="12" l="1"/>
  <c r="M266" i="12"/>
  <c r="L266" i="12"/>
  <c r="J266" i="12"/>
  <c r="I266" i="12"/>
  <c r="H266" i="12"/>
  <c r="F9" i="15" l="1"/>
  <c r="AL265" i="20" l="1"/>
  <c r="AK265" i="20"/>
  <c r="AJ265" i="20"/>
  <c r="AI265" i="20"/>
  <c r="AH265" i="20"/>
  <c r="AG265" i="20"/>
  <c r="AF265" i="20"/>
  <c r="AE265" i="20"/>
  <c r="AD265" i="20"/>
  <c r="AD267" i="20" s="1"/>
  <c r="AL264" i="20"/>
  <c r="AK264" i="20"/>
  <c r="AJ264" i="20"/>
  <c r="AI264" i="20"/>
  <c r="AH264" i="20"/>
  <c r="AG264" i="20"/>
  <c r="AF264" i="20"/>
  <c r="AE264" i="20"/>
  <c r="AD264" i="20"/>
  <c r="AC264" i="20"/>
  <c r="AA265" i="20"/>
  <c r="Z265" i="20"/>
  <c r="Y265" i="20"/>
  <c r="X265" i="20"/>
  <c r="W265" i="20"/>
  <c r="V265" i="20"/>
  <c r="U265" i="20"/>
  <c r="T265" i="20"/>
  <c r="S265" i="20"/>
  <c r="AA264" i="20"/>
  <c r="Z264" i="20"/>
  <c r="Y264" i="20"/>
  <c r="X264" i="20"/>
  <c r="W264" i="20"/>
  <c r="V264" i="20"/>
  <c r="U264" i="20"/>
  <c r="T264" i="20"/>
  <c r="S264" i="20"/>
  <c r="R264" i="20"/>
  <c r="P264" i="20"/>
  <c r="O264" i="20"/>
  <c r="N264" i="20"/>
  <c r="M264" i="20"/>
  <c r="L264" i="20"/>
  <c r="K264" i="20"/>
  <c r="J264" i="20"/>
  <c r="I264" i="20"/>
  <c r="H264" i="20"/>
  <c r="G264" i="20"/>
  <c r="AL264" i="18"/>
  <c r="AK264" i="18"/>
  <c r="AJ264" i="18"/>
  <c r="AI264" i="18"/>
  <c r="AH264" i="18"/>
  <c r="AG264" i="18"/>
  <c r="AF264" i="18"/>
  <c r="AE264" i="18"/>
  <c r="AD264" i="18"/>
  <c r="AC264" i="18"/>
  <c r="AA264" i="18"/>
  <c r="Z264" i="18"/>
  <c r="Y264" i="18"/>
  <c r="X264" i="18"/>
  <c r="W264" i="18"/>
  <c r="V264" i="18"/>
  <c r="U264" i="18"/>
  <c r="T264" i="18"/>
  <c r="S264" i="18"/>
  <c r="R264" i="18"/>
  <c r="P264" i="18"/>
  <c r="O264" i="18"/>
  <c r="N264" i="18"/>
  <c r="M264" i="18"/>
  <c r="L264" i="18"/>
  <c r="K264" i="18"/>
  <c r="J264" i="18"/>
  <c r="I264" i="18"/>
  <c r="H264" i="18"/>
  <c r="G264" i="18"/>
  <c r="G265" i="18"/>
  <c r="G267" i="18" s="1"/>
  <c r="AM12" i="20"/>
  <c r="AB12" i="20"/>
  <c r="AM12" i="18"/>
  <c r="AB12" i="18"/>
  <c r="AE267" i="20" l="1"/>
  <c r="AI267" i="20"/>
  <c r="T267" i="20"/>
  <c r="X267" i="20"/>
  <c r="AH267" i="20"/>
  <c r="AL267" i="20"/>
  <c r="AG267" i="20"/>
  <c r="AK267" i="20"/>
  <c r="AF267" i="20"/>
  <c r="AJ267" i="20"/>
  <c r="S267" i="20"/>
  <c r="W267" i="20"/>
  <c r="AA267" i="20"/>
  <c r="V267" i="20"/>
  <c r="Z267" i="20"/>
  <c r="U267" i="20"/>
  <c r="Y267" i="20"/>
  <c r="K74" i="21" l="1"/>
  <c r="L74" i="21" s="1"/>
  <c r="I149" i="21"/>
  <c r="J149" i="21" s="1"/>
  <c r="I133" i="21"/>
  <c r="J133" i="21" s="1"/>
  <c r="I85" i="21"/>
  <c r="J85" i="21" s="1"/>
  <c r="I69" i="21"/>
  <c r="J69" i="21" s="1"/>
  <c r="L263" i="21"/>
  <c r="J263" i="21"/>
  <c r="B264" i="21"/>
  <c r="F261" i="21"/>
  <c r="E261" i="21" s="1"/>
  <c r="F260" i="21"/>
  <c r="C260" i="21" s="1"/>
  <c r="F259" i="21"/>
  <c r="E259" i="21" s="1"/>
  <c r="F258" i="21"/>
  <c r="C258" i="21" s="1"/>
  <c r="F257" i="21"/>
  <c r="E257" i="21" s="1"/>
  <c r="F256" i="21"/>
  <c r="C256" i="21" s="1"/>
  <c r="F255" i="21"/>
  <c r="E255" i="21" s="1"/>
  <c r="F254" i="21"/>
  <c r="C254" i="21" s="1"/>
  <c r="F253" i="21"/>
  <c r="E253" i="21" s="1"/>
  <c r="F252" i="21"/>
  <c r="C252" i="21" s="1"/>
  <c r="F251" i="21"/>
  <c r="E251" i="21" s="1"/>
  <c r="F250" i="21"/>
  <c r="C250" i="21" s="1"/>
  <c r="F249" i="21"/>
  <c r="E249" i="21" s="1"/>
  <c r="F248" i="21"/>
  <c r="C248" i="21" s="1"/>
  <c r="F247" i="21"/>
  <c r="E247" i="21" s="1"/>
  <c r="F246" i="21"/>
  <c r="C246" i="21" s="1"/>
  <c r="F245" i="21"/>
  <c r="E245" i="21" s="1"/>
  <c r="F244" i="21"/>
  <c r="C244" i="21" s="1"/>
  <c r="F243" i="21"/>
  <c r="E243" i="21" s="1"/>
  <c r="F242" i="21"/>
  <c r="C242" i="21" s="1"/>
  <c r="F241" i="21"/>
  <c r="E241" i="21" s="1"/>
  <c r="F240" i="21"/>
  <c r="C240" i="21" s="1"/>
  <c r="F239" i="21"/>
  <c r="E239" i="21" s="1"/>
  <c r="F238" i="21"/>
  <c r="C238" i="21" s="1"/>
  <c r="F237" i="21"/>
  <c r="E237" i="21" s="1"/>
  <c r="F236" i="21"/>
  <c r="C236" i="21" s="1"/>
  <c r="F235" i="21"/>
  <c r="E235" i="21" s="1"/>
  <c r="F234" i="21"/>
  <c r="C234" i="21" s="1"/>
  <c r="F233" i="21"/>
  <c r="E233" i="21" s="1"/>
  <c r="F232" i="21"/>
  <c r="C232" i="21" s="1"/>
  <c r="F231" i="21"/>
  <c r="E231" i="21" s="1"/>
  <c r="F230" i="21"/>
  <c r="C230" i="21" s="1"/>
  <c r="F229" i="21"/>
  <c r="E229" i="21" s="1"/>
  <c r="F228" i="21"/>
  <c r="C228" i="21" s="1"/>
  <c r="F227" i="21"/>
  <c r="E227" i="21" s="1"/>
  <c r="F226" i="21"/>
  <c r="C226" i="21" s="1"/>
  <c r="F225" i="21"/>
  <c r="E225" i="21" s="1"/>
  <c r="F224" i="21"/>
  <c r="C224" i="21" s="1"/>
  <c r="F223" i="21"/>
  <c r="E223" i="21" s="1"/>
  <c r="F222" i="21"/>
  <c r="C222" i="21" s="1"/>
  <c r="F221" i="21"/>
  <c r="E221" i="21" s="1"/>
  <c r="F220" i="21"/>
  <c r="C220" i="21" s="1"/>
  <c r="F219" i="21"/>
  <c r="E219" i="21" s="1"/>
  <c r="F218" i="21"/>
  <c r="C218" i="21" s="1"/>
  <c r="F217" i="21"/>
  <c r="E217" i="21" s="1"/>
  <c r="F216" i="21"/>
  <c r="C216" i="21" s="1"/>
  <c r="F215" i="21"/>
  <c r="E215" i="21" s="1"/>
  <c r="F214" i="21"/>
  <c r="C214" i="21" s="1"/>
  <c r="F213" i="21"/>
  <c r="E213" i="21" s="1"/>
  <c r="F212" i="21"/>
  <c r="C212" i="21" s="1"/>
  <c r="F211" i="21"/>
  <c r="E211" i="21" s="1"/>
  <c r="F210" i="21"/>
  <c r="C210" i="21" s="1"/>
  <c r="F209" i="21"/>
  <c r="E209" i="21" s="1"/>
  <c r="F208" i="21"/>
  <c r="C208" i="21" s="1"/>
  <c r="F207" i="21"/>
  <c r="E207" i="21" s="1"/>
  <c r="F206" i="21"/>
  <c r="C206" i="21" s="1"/>
  <c r="F205" i="21"/>
  <c r="E205" i="21" s="1"/>
  <c r="F204" i="21"/>
  <c r="C204" i="21" s="1"/>
  <c r="F203" i="21"/>
  <c r="E203" i="21" s="1"/>
  <c r="F202" i="21"/>
  <c r="C202" i="21" s="1"/>
  <c r="F201" i="21"/>
  <c r="E201" i="21" s="1"/>
  <c r="F200" i="21"/>
  <c r="C200" i="21" s="1"/>
  <c r="F199" i="21"/>
  <c r="E199" i="21" s="1"/>
  <c r="F198" i="21"/>
  <c r="C198" i="21" s="1"/>
  <c r="F197" i="21"/>
  <c r="E197" i="21" s="1"/>
  <c r="F196" i="21"/>
  <c r="C196" i="21" s="1"/>
  <c r="F195" i="21"/>
  <c r="E195" i="21" s="1"/>
  <c r="F194" i="21"/>
  <c r="C194" i="21" s="1"/>
  <c r="F193" i="21"/>
  <c r="E193" i="21" s="1"/>
  <c r="F192" i="21"/>
  <c r="C192" i="21" s="1"/>
  <c r="F191" i="21"/>
  <c r="E191" i="21" s="1"/>
  <c r="F190" i="21"/>
  <c r="C190" i="21" s="1"/>
  <c r="F189" i="21"/>
  <c r="E189" i="21" s="1"/>
  <c r="F188" i="21"/>
  <c r="C188" i="21" s="1"/>
  <c r="F187" i="21"/>
  <c r="E187" i="21" s="1"/>
  <c r="F186" i="21"/>
  <c r="C186" i="21" s="1"/>
  <c r="F185" i="21"/>
  <c r="E185" i="21" s="1"/>
  <c r="F184" i="21"/>
  <c r="C184" i="21" s="1"/>
  <c r="F183" i="21"/>
  <c r="E183" i="21" s="1"/>
  <c r="F182" i="21"/>
  <c r="C182" i="21" s="1"/>
  <c r="F181" i="21"/>
  <c r="E181" i="21" s="1"/>
  <c r="F180" i="21"/>
  <c r="C180" i="21" s="1"/>
  <c r="F179" i="21"/>
  <c r="E179" i="21" s="1"/>
  <c r="F178" i="21"/>
  <c r="C178" i="21" s="1"/>
  <c r="F177" i="21"/>
  <c r="E177" i="21" s="1"/>
  <c r="F176" i="21"/>
  <c r="C176" i="21" s="1"/>
  <c r="F175" i="21"/>
  <c r="E175" i="21" s="1"/>
  <c r="F174" i="21"/>
  <c r="C174" i="21" s="1"/>
  <c r="F173" i="21"/>
  <c r="E173" i="21" s="1"/>
  <c r="F172" i="21"/>
  <c r="C172" i="21" s="1"/>
  <c r="F171" i="21"/>
  <c r="E171" i="21" s="1"/>
  <c r="F170" i="21"/>
  <c r="C170" i="21" s="1"/>
  <c r="F169" i="21"/>
  <c r="E169" i="21" s="1"/>
  <c r="F168" i="21"/>
  <c r="D168" i="21" s="1"/>
  <c r="F167" i="21"/>
  <c r="D167" i="21" s="1"/>
  <c r="F166" i="21"/>
  <c r="D166" i="21" s="1"/>
  <c r="F165" i="21"/>
  <c r="C165" i="21" s="1"/>
  <c r="F164" i="21"/>
  <c r="D164" i="21" s="1"/>
  <c r="F163" i="21"/>
  <c r="C163" i="21" s="1"/>
  <c r="F162" i="21"/>
  <c r="D162" i="21" s="1"/>
  <c r="F161" i="21"/>
  <c r="E161" i="21" s="1"/>
  <c r="F160" i="21"/>
  <c r="D160" i="21" s="1"/>
  <c r="F159" i="21"/>
  <c r="D159" i="21" s="1"/>
  <c r="F158" i="21"/>
  <c r="D158" i="21" s="1"/>
  <c r="F157" i="21"/>
  <c r="C157" i="21" s="1"/>
  <c r="F156" i="21"/>
  <c r="D156" i="21" s="1"/>
  <c r="F155" i="21"/>
  <c r="C155" i="21" s="1"/>
  <c r="F154" i="21"/>
  <c r="D154" i="21" s="1"/>
  <c r="F153" i="21"/>
  <c r="E153" i="21" s="1"/>
  <c r="F152" i="21"/>
  <c r="D152" i="21" s="1"/>
  <c r="F151" i="21"/>
  <c r="D151" i="21" s="1"/>
  <c r="F150" i="21"/>
  <c r="D150" i="21" s="1"/>
  <c r="F149" i="21"/>
  <c r="C149" i="21" s="1"/>
  <c r="F148" i="21"/>
  <c r="D148" i="21" s="1"/>
  <c r="F147" i="21"/>
  <c r="C147" i="21" s="1"/>
  <c r="F146" i="21"/>
  <c r="D146" i="21" s="1"/>
  <c r="F145" i="21"/>
  <c r="E145" i="21" s="1"/>
  <c r="F144" i="21"/>
  <c r="D144" i="21" s="1"/>
  <c r="F143" i="21"/>
  <c r="D143" i="21" s="1"/>
  <c r="F142" i="21"/>
  <c r="D142" i="21" s="1"/>
  <c r="F141" i="21"/>
  <c r="C141" i="21" s="1"/>
  <c r="F140" i="21"/>
  <c r="D140" i="21" s="1"/>
  <c r="F139" i="21"/>
  <c r="C139" i="21" s="1"/>
  <c r="F138" i="21"/>
  <c r="D138" i="21" s="1"/>
  <c r="F137" i="21"/>
  <c r="E137" i="21" s="1"/>
  <c r="F136" i="21"/>
  <c r="D136" i="21" s="1"/>
  <c r="F135" i="21"/>
  <c r="D135" i="21" s="1"/>
  <c r="F134" i="21"/>
  <c r="D134" i="21" s="1"/>
  <c r="F133" i="21"/>
  <c r="C133" i="21" s="1"/>
  <c r="F132" i="21"/>
  <c r="D132" i="21" s="1"/>
  <c r="F131" i="21"/>
  <c r="C131" i="21" s="1"/>
  <c r="F130" i="21"/>
  <c r="D130" i="21" s="1"/>
  <c r="F129" i="21"/>
  <c r="E129" i="21" s="1"/>
  <c r="F128" i="21"/>
  <c r="D128" i="21" s="1"/>
  <c r="F127" i="21"/>
  <c r="D127" i="21" s="1"/>
  <c r="F126" i="21"/>
  <c r="D126" i="21" s="1"/>
  <c r="F125" i="21"/>
  <c r="C125" i="21" s="1"/>
  <c r="F124" i="21"/>
  <c r="D124" i="21" s="1"/>
  <c r="F123" i="21"/>
  <c r="C123" i="21" s="1"/>
  <c r="F122" i="21"/>
  <c r="D122" i="21" s="1"/>
  <c r="F121" i="21"/>
  <c r="E121" i="21" s="1"/>
  <c r="F120" i="21"/>
  <c r="D120" i="21" s="1"/>
  <c r="F119" i="21"/>
  <c r="D119" i="21" s="1"/>
  <c r="F118" i="21"/>
  <c r="D118" i="21" s="1"/>
  <c r="F117" i="21"/>
  <c r="C117" i="21" s="1"/>
  <c r="F116" i="21"/>
  <c r="D116" i="21" s="1"/>
  <c r="F115" i="21"/>
  <c r="C115" i="21" s="1"/>
  <c r="F114" i="21"/>
  <c r="D114" i="21" s="1"/>
  <c r="F113" i="21"/>
  <c r="E113" i="21" s="1"/>
  <c r="F112" i="21"/>
  <c r="D112" i="21" s="1"/>
  <c r="F111" i="21"/>
  <c r="D111" i="21" s="1"/>
  <c r="F110" i="21"/>
  <c r="D110" i="21" s="1"/>
  <c r="F109" i="21"/>
  <c r="C109" i="21" s="1"/>
  <c r="F108" i="21"/>
  <c r="D108" i="21" s="1"/>
  <c r="F107" i="21"/>
  <c r="C107" i="21" s="1"/>
  <c r="F106" i="21"/>
  <c r="D106" i="21" s="1"/>
  <c r="F105" i="21"/>
  <c r="E105" i="21" s="1"/>
  <c r="F104" i="21"/>
  <c r="D104" i="21" s="1"/>
  <c r="F103" i="21"/>
  <c r="D103" i="21" s="1"/>
  <c r="F102" i="21"/>
  <c r="D102" i="21" s="1"/>
  <c r="F101" i="21"/>
  <c r="C101" i="21" s="1"/>
  <c r="F100" i="21"/>
  <c r="D100" i="21" s="1"/>
  <c r="F99" i="21"/>
  <c r="C99" i="21" s="1"/>
  <c r="F98" i="21"/>
  <c r="D98" i="21" s="1"/>
  <c r="F97" i="21"/>
  <c r="E97" i="21" s="1"/>
  <c r="F96" i="21"/>
  <c r="D96" i="21" s="1"/>
  <c r="F95" i="21"/>
  <c r="D95" i="21" s="1"/>
  <c r="F94" i="21"/>
  <c r="D94" i="21" s="1"/>
  <c r="F93" i="21"/>
  <c r="C93" i="21" s="1"/>
  <c r="F92" i="21"/>
  <c r="D92" i="21" s="1"/>
  <c r="F91" i="21"/>
  <c r="C91" i="21" s="1"/>
  <c r="F90" i="21"/>
  <c r="D90" i="21" s="1"/>
  <c r="F89" i="21"/>
  <c r="E89" i="21" s="1"/>
  <c r="F88" i="21"/>
  <c r="D88" i="21" s="1"/>
  <c r="F87" i="21"/>
  <c r="D87" i="21" s="1"/>
  <c r="F86" i="21"/>
  <c r="D86" i="21" s="1"/>
  <c r="F85" i="21"/>
  <c r="C85" i="21" s="1"/>
  <c r="F84" i="21"/>
  <c r="D84" i="21" s="1"/>
  <c r="F83" i="21"/>
  <c r="C83" i="21" s="1"/>
  <c r="F82" i="21"/>
  <c r="D82" i="21" s="1"/>
  <c r="F81" i="21"/>
  <c r="E81" i="21" s="1"/>
  <c r="F80" i="21"/>
  <c r="D80" i="21" s="1"/>
  <c r="F79" i="21"/>
  <c r="D79" i="21" s="1"/>
  <c r="F78" i="21"/>
  <c r="D78" i="21" s="1"/>
  <c r="F77" i="21"/>
  <c r="C77" i="21" s="1"/>
  <c r="F76" i="21"/>
  <c r="D76" i="21" s="1"/>
  <c r="F75" i="21"/>
  <c r="C75" i="21" s="1"/>
  <c r="F74" i="21"/>
  <c r="D74" i="21" s="1"/>
  <c r="F73" i="21"/>
  <c r="E73" i="21" s="1"/>
  <c r="F72" i="21"/>
  <c r="D72" i="21" s="1"/>
  <c r="F71" i="21"/>
  <c r="D71" i="21" s="1"/>
  <c r="F70" i="21"/>
  <c r="D70" i="21" s="1"/>
  <c r="F69" i="21"/>
  <c r="C69" i="21" s="1"/>
  <c r="F68" i="21"/>
  <c r="D68" i="21" s="1"/>
  <c r="F67" i="21"/>
  <c r="C67" i="21" s="1"/>
  <c r="F66" i="21"/>
  <c r="D66" i="21" s="1"/>
  <c r="F65" i="21"/>
  <c r="E65" i="21" s="1"/>
  <c r="F64" i="21"/>
  <c r="D64" i="21" s="1"/>
  <c r="F63" i="21"/>
  <c r="D63" i="21" s="1"/>
  <c r="F62" i="21"/>
  <c r="D62" i="21" s="1"/>
  <c r="F61" i="21"/>
  <c r="C61" i="21" s="1"/>
  <c r="F60" i="21"/>
  <c r="D60" i="21" s="1"/>
  <c r="F59" i="21"/>
  <c r="C59" i="21" s="1"/>
  <c r="F58" i="21"/>
  <c r="D58" i="21" s="1"/>
  <c r="F57" i="21"/>
  <c r="E57" i="21" s="1"/>
  <c r="F56" i="21"/>
  <c r="D56" i="21" s="1"/>
  <c r="F55" i="21"/>
  <c r="D55" i="21" s="1"/>
  <c r="F54" i="21"/>
  <c r="D54" i="21" s="1"/>
  <c r="F53" i="21"/>
  <c r="C53" i="21" s="1"/>
  <c r="F52" i="21"/>
  <c r="D52" i="21" s="1"/>
  <c r="F51" i="21"/>
  <c r="C51" i="21" s="1"/>
  <c r="F50" i="21"/>
  <c r="D50" i="21" s="1"/>
  <c r="F49" i="21"/>
  <c r="E49" i="21" s="1"/>
  <c r="F48" i="21"/>
  <c r="D48" i="21" s="1"/>
  <c r="F47" i="21"/>
  <c r="D47" i="21" s="1"/>
  <c r="F46" i="21"/>
  <c r="D46" i="21" s="1"/>
  <c r="F45" i="21"/>
  <c r="C45" i="21" s="1"/>
  <c r="F44" i="21"/>
  <c r="D44" i="21" s="1"/>
  <c r="F43" i="21"/>
  <c r="C43" i="21" s="1"/>
  <c r="F42" i="21"/>
  <c r="D42" i="21" s="1"/>
  <c r="F41" i="21"/>
  <c r="E41" i="21" s="1"/>
  <c r="F40" i="21"/>
  <c r="D40" i="21" s="1"/>
  <c r="F39" i="21"/>
  <c r="D39" i="21" s="1"/>
  <c r="F38" i="21"/>
  <c r="D38" i="21" s="1"/>
  <c r="F37" i="21"/>
  <c r="C37" i="21" s="1"/>
  <c r="F36" i="21"/>
  <c r="D36" i="21" s="1"/>
  <c r="F35" i="21"/>
  <c r="C35" i="21" s="1"/>
  <c r="F34" i="21"/>
  <c r="D34" i="21" s="1"/>
  <c r="F33" i="21"/>
  <c r="E33" i="21" s="1"/>
  <c r="F32" i="21"/>
  <c r="D32" i="21" s="1"/>
  <c r="F31" i="21"/>
  <c r="D31" i="21" s="1"/>
  <c r="F30" i="21"/>
  <c r="D30" i="21" s="1"/>
  <c r="F29" i="21"/>
  <c r="C29" i="21" s="1"/>
  <c r="F28" i="21"/>
  <c r="D28" i="21" s="1"/>
  <c r="F27" i="21"/>
  <c r="E27" i="21" s="1"/>
  <c r="F26" i="21"/>
  <c r="D26" i="21" s="1"/>
  <c r="F25" i="21"/>
  <c r="E25" i="21" s="1"/>
  <c r="F24" i="21"/>
  <c r="D24" i="21" s="1"/>
  <c r="F23" i="21"/>
  <c r="D23" i="21" s="1"/>
  <c r="F22" i="21"/>
  <c r="D22" i="21" s="1"/>
  <c r="F21" i="21"/>
  <c r="C21" i="21" s="1"/>
  <c r="F20" i="21"/>
  <c r="D20" i="21" s="1"/>
  <c r="F19" i="21"/>
  <c r="C19" i="21" s="1"/>
  <c r="F18" i="21"/>
  <c r="D18" i="21" s="1"/>
  <c r="F17" i="21"/>
  <c r="E17" i="21" s="1"/>
  <c r="F16" i="21"/>
  <c r="D16" i="21" s="1"/>
  <c r="F15" i="21"/>
  <c r="D15" i="21" s="1"/>
  <c r="F14" i="21"/>
  <c r="D14" i="21" s="1"/>
  <c r="F13" i="21"/>
  <c r="C13" i="21" s="1"/>
  <c r="F12" i="21"/>
  <c r="C12" i="21" s="1"/>
  <c r="C7" i="21"/>
  <c r="C5" i="21"/>
  <c r="N264" i="12"/>
  <c r="M264" i="12"/>
  <c r="L264" i="12"/>
  <c r="J264" i="12"/>
  <c r="I264" i="12"/>
  <c r="H264" i="12"/>
  <c r="R262" i="12"/>
  <c r="K261" i="21" s="1"/>
  <c r="L261" i="21" s="1"/>
  <c r="Q262" i="12"/>
  <c r="I261" i="21" s="1"/>
  <c r="J261" i="21" s="1"/>
  <c r="P262" i="12"/>
  <c r="R261" i="12"/>
  <c r="K260" i="21" s="1"/>
  <c r="L260" i="21" s="1"/>
  <c r="Q261" i="12"/>
  <c r="I260" i="21" s="1"/>
  <c r="J260" i="21" s="1"/>
  <c r="P261" i="12"/>
  <c r="R260" i="12"/>
  <c r="K259" i="21" s="1"/>
  <c r="L259" i="21" s="1"/>
  <c r="Q260" i="12"/>
  <c r="I259" i="21" s="1"/>
  <c r="J259" i="21" s="1"/>
  <c r="P260" i="12"/>
  <c r="R259" i="12"/>
  <c r="K258" i="21" s="1"/>
  <c r="L258" i="21" s="1"/>
  <c r="Q259" i="12"/>
  <c r="I258" i="21" s="1"/>
  <c r="J258" i="21" s="1"/>
  <c r="P259" i="12"/>
  <c r="R258" i="12"/>
  <c r="K257" i="21" s="1"/>
  <c r="L257" i="21" s="1"/>
  <c r="Q258" i="12"/>
  <c r="I257" i="21" s="1"/>
  <c r="J257" i="21" s="1"/>
  <c r="P258" i="12"/>
  <c r="R257" i="12"/>
  <c r="K256" i="21" s="1"/>
  <c r="L256" i="21" s="1"/>
  <c r="Q257" i="12"/>
  <c r="I256" i="21" s="1"/>
  <c r="J256" i="21" s="1"/>
  <c r="P257" i="12"/>
  <c r="R256" i="12"/>
  <c r="K255" i="21" s="1"/>
  <c r="L255" i="21" s="1"/>
  <c r="Q256" i="12"/>
  <c r="I255" i="21" s="1"/>
  <c r="J255" i="21" s="1"/>
  <c r="P256" i="12"/>
  <c r="R255" i="12"/>
  <c r="K254" i="21" s="1"/>
  <c r="L254" i="21" s="1"/>
  <c r="Q255" i="12"/>
  <c r="I254" i="21" s="1"/>
  <c r="J254" i="21" s="1"/>
  <c r="P255" i="12"/>
  <c r="R254" i="12"/>
  <c r="K253" i="21" s="1"/>
  <c r="L253" i="21" s="1"/>
  <c r="Q254" i="12"/>
  <c r="I253" i="21" s="1"/>
  <c r="J253" i="21" s="1"/>
  <c r="P254" i="12"/>
  <c r="R253" i="12"/>
  <c r="K252" i="21" s="1"/>
  <c r="L252" i="21" s="1"/>
  <c r="Q253" i="12"/>
  <c r="I252" i="21" s="1"/>
  <c r="J252" i="21" s="1"/>
  <c r="P253" i="12"/>
  <c r="R252" i="12"/>
  <c r="K251" i="21" s="1"/>
  <c r="L251" i="21" s="1"/>
  <c r="Q252" i="12"/>
  <c r="I251" i="21" s="1"/>
  <c r="J251" i="21" s="1"/>
  <c r="P252" i="12"/>
  <c r="R251" i="12"/>
  <c r="K250" i="21" s="1"/>
  <c r="L250" i="21" s="1"/>
  <c r="Q251" i="12"/>
  <c r="I250" i="21" s="1"/>
  <c r="J250" i="21" s="1"/>
  <c r="P251" i="12"/>
  <c r="R250" i="12"/>
  <c r="K249" i="21" s="1"/>
  <c r="L249" i="21" s="1"/>
  <c r="Q250" i="12"/>
  <c r="I249" i="21" s="1"/>
  <c r="J249" i="21" s="1"/>
  <c r="P250" i="12"/>
  <c r="R249" i="12"/>
  <c r="K248" i="21" s="1"/>
  <c r="L248" i="21" s="1"/>
  <c r="Q249" i="12"/>
  <c r="I248" i="21" s="1"/>
  <c r="J248" i="21" s="1"/>
  <c r="P249" i="12"/>
  <c r="R248" i="12"/>
  <c r="K247" i="21" s="1"/>
  <c r="L247" i="21" s="1"/>
  <c r="Q248" i="12"/>
  <c r="I247" i="21" s="1"/>
  <c r="J247" i="21" s="1"/>
  <c r="P248" i="12"/>
  <c r="R247" i="12"/>
  <c r="K246" i="21" s="1"/>
  <c r="L246" i="21" s="1"/>
  <c r="Q247" i="12"/>
  <c r="I246" i="21" s="1"/>
  <c r="J246" i="21" s="1"/>
  <c r="P247" i="12"/>
  <c r="R246" i="12"/>
  <c r="K245" i="21" s="1"/>
  <c r="L245" i="21" s="1"/>
  <c r="Q246" i="12"/>
  <c r="I245" i="21" s="1"/>
  <c r="J245" i="21" s="1"/>
  <c r="P246" i="12"/>
  <c r="R245" i="12"/>
  <c r="K244" i="21" s="1"/>
  <c r="L244" i="21" s="1"/>
  <c r="Q245" i="12"/>
  <c r="I244" i="21" s="1"/>
  <c r="J244" i="21" s="1"/>
  <c r="P245" i="12"/>
  <c r="R244" i="12"/>
  <c r="K243" i="21" s="1"/>
  <c r="L243" i="21" s="1"/>
  <c r="Q244" i="12"/>
  <c r="I243" i="21" s="1"/>
  <c r="J243" i="21" s="1"/>
  <c r="P244" i="12"/>
  <c r="R243" i="12"/>
  <c r="K242" i="21" s="1"/>
  <c r="L242" i="21" s="1"/>
  <c r="Q243" i="12"/>
  <c r="I242" i="21" s="1"/>
  <c r="J242" i="21" s="1"/>
  <c r="P243" i="12"/>
  <c r="R242" i="12"/>
  <c r="K241" i="21" s="1"/>
  <c r="L241" i="21" s="1"/>
  <c r="Q242" i="12"/>
  <c r="I241" i="21" s="1"/>
  <c r="J241" i="21" s="1"/>
  <c r="P242" i="12"/>
  <c r="R241" i="12"/>
  <c r="K240" i="21" s="1"/>
  <c r="L240" i="21" s="1"/>
  <c r="Q241" i="12"/>
  <c r="I240" i="21" s="1"/>
  <c r="J240" i="21" s="1"/>
  <c r="P241" i="12"/>
  <c r="R240" i="12"/>
  <c r="K239" i="21" s="1"/>
  <c r="L239" i="21" s="1"/>
  <c r="Q240" i="12"/>
  <c r="I239" i="21" s="1"/>
  <c r="J239" i="21" s="1"/>
  <c r="P240" i="12"/>
  <c r="R239" i="12"/>
  <c r="K238" i="21" s="1"/>
  <c r="L238" i="21" s="1"/>
  <c r="Q239" i="12"/>
  <c r="I238" i="21" s="1"/>
  <c r="J238" i="21" s="1"/>
  <c r="P239" i="12"/>
  <c r="R238" i="12"/>
  <c r="K237" i="21" s="1"/>
  <c r="L237" i="21" s="1"/>
  <c r="Q238" i="12"/>
  <c r="I237" i="21" s="1"/>
  <c r="J237" i="21" s="1"/>
  <c r="P238" i="12"/>
  <c r="R237" i="12"/>
  <c r="K236" i="21" s="1"/>
  <c r="L236" i="21" s="1"/>
  <c r="Q237" i="12"/>
  <c r="I236" i="21" s="1"/>
  <c r="J236" i="21" s="1"/>
  <c r="P237" i="12"/>
  <c r="R236" i="12"/>
  <c r="K235" i="21" s="1"/>
  <c r="L235" i="21" s="1"/>
  <c r="Q236" i="12"/>
  <c r="I235" i="21" s="1"/>
  <c r="J235" i="21" s="1"/>
  <c r="P236" i="12"/>
  <c r="R235" i="12"/>
  <c r="K234" i="21" s="1"/>
  <c r="L234" i="21" s="1"/>
  <c r="Q235" i="12"/>
  <c r="I234" i="21" s="1"/>
  <c r="J234" i="21" s="1"/>
  <c r="P235" i="12"/>
  <c r="R234" i="12"/>
  <c r="K233" i="21" s="1"/>
  <c r="L233" i="21" s="1"/>
  <c r="Q234" i="12"/>
  <c r="I233" i="21" s="1"/>
  <c r="J233" i="21" s="1"/>
  <c r="P234" i="12"/>
  <c r="R233" i="12"/>
  <c r="K232" i="21" s="1"/>
  <c r="L232" i="21" s="1"/>
  <c r="Q233" i="12"/>
  <c r="I232" i="21" s="1"/>
  <c r="J232" i="21" s="1"/>
  <c r="P233" i="12"/>
  <c r="R232" i="12"/>
  <c r="K231" i="21" s="1"/>
  <c r="L231" i="21" s="1"/>
  <c r="Q232" i="12"/>
  <c r="I231" i="21" s="1"/>
  <c r="J231" i="21" s="1"/>
  <c r="P232" i="12"/>
  <c r="R231" i="12"/>
  <c r="K230" i="21" s="1"/>
  <c r="L230" i="21" s="1"/>
  <c r="Q231" i="12"/>
  <c r="I230" i="21" s="1"/>
  <c r="J230" i="21" s="1"/>
  <c r="P231" i="12"/>
  <c r="R230" i="12"/>
  <c r="K229" i="21" s="1"/>
  <c r="L229" i="21" s="1"/>
  <c r="Q230" i="12"/>
  <c r="I229" i="21" s="1"/>
  <c r="J229" i="21" s="1"/>
  <c r="P230" i="12"/>
  <c r="R229" i="12"/>
  <c r="K228" i="21" s="1"/>
  <c r="L228" i="21" s="1"/>
  <c r="Q229" i="12"/>
  <c r="I228" i="21" s="1"/>
  <c r="J228" i="21" s="1"/>
  <c r="P229" i="12"/>
  <c r="R228" i="12"/>
  <c r="K227" i="21" s="1"/>
  <c r="L227" i="21" s="1"/>
  <c r="Q228" i="12"/>
  <c r="I227" i="21" s="1"/>
  <c r="J227" i="21" s="1"/>
  <c r="P228" i="12"/>
  <c r="R227" i="12"/>
  <c r="K226" i="21" s="1"/>
  <c r="L226" i="21" s="1"/>
  <c r="Q227" i="12"/>
  <c r="I226" i="21" s="1"/>
  <c r="J226" i="21" s="1"/>
  <c r="P227" i="12"/>
  <c r="R226" i="12"/>
  <c r="K225" i="21" s="1"/>
  <c r="L225" i="21" s="1"/>
  <c r="Q226" i="12"/>
  <c r="I225" i="21" s="1"/>
  <c r="J225" i="21" s="1"/>
  <c r="P226" i="12"/>
  <c r="R225" i="12"/>
  <c r="K224" i="21" s="1"/>
  <c r="L224" i="21" s="1"/>
  <c r="Q225" i="12"/>
  <c r="I224" i="21" s="1"/>
  <c r="J224" i="21" s="1"/>
  <c r="P225" i="12"/>
  <c r="R224" i="12"/>
  <c r="K223" i="21" s="1"/>
  <c r="L223" i="21" s="1"/>
  <c r="Q224" i="12"/>
  <c r="I223" i="21" s="1"/>
  <c r="J223" i="21" s="1"/>
  <c r="P224" i="12"/>
  <c r="R223" i="12"/>
  <c r="K222" i="21" s="1"/>
  <c r="L222" i="21" s="1"/>
  <c r="Q223" i="12"/>
  <c r="I222" i="21" s="1"/>
  <c r="J222" i="21" s="1"/>
  <c r="P223" i="12"/>
  <c r="R222" i="12"/>
  <c r="K221" i="21" s="1"/>
  <c r="L221" i="21" s="1"/>
  <c r="Q222" i="12"/>
  <c r="I221" i="21" s="1"/>
  <c r="J221" i="21" s="1"/>
  <c r="P222" i="12"/>
  <c r="R221" i="12"/>
  <c r="K220" i="21" s="1"/>
  <c r="L220" i="21" s="1"/>
  <c r="Q221" i="12"/>
  <c r="I220" i="21" s="1"/>
  <c r="J220" i="21" s="1"/>
  <c r="P221" i="12"/>
  <c r="R220" i="12"/>
  <c r="K219" i="21" s="1"/>
  <c r="L219" i="21" s="1"/>
  <c r="Q220" i="12"/>
  <c r="I219" i="21" s="1"/>
  <c r="J219" i="21" s="1"/>
  <c r="P220" i="12"/>
  <c r="R219" i="12"/>
  <c r="K218" i="21" s="1"/>
  <c r="L218" i="21" s="1"/>
  <c r="Q219" i="12"/>
  <c r="I218" i="21" s="1"/>
  <c r="J218" i="21" s="1"/>
  <c r="P219" i="12"/>
  <c r="R218" i="12"/>
  <c r="K217" i="21" s="1"/>
  <c r="L217" i="21" s="1"/>
  <c r="Q218" i="12"/>
  <c r="I217" i="21" s="1"/>
  <c r="J217" i="21" s="1"/>
  <c r="P218" i="12"/>
  <c r="R217" i="12"/>
  <c r="K216" i="21" s="1"/>
  <c r="L216" i="21" s="1"/>
  <c r="Q217" i="12"/>
  <c r="I216" i="21" s="1"/>
  <c r="J216" i="21" s="1"/>
  <c r="P217" i="12"/>
  <c r="R216" i="12"/>
  <c r="K215" i="21" s="1"/>
  <c r="L215" i="21" s="1"/>
  <c r="Q216" i="12"/>
  <c r="I215" i="21" s="1"/>
  <c r="J215" i="21" s="1"/>
  <c r="P216" i="12"/>
  <c r="R215" i="12"/>
  <c r="K214" i="21" s="1"/>
  <c r="L214" i="21" s="1"/>
  <c r="Q215" i="12"/>
  <c r="I214" i="21" s="1"/>
  <c r="J214" i="21" s="1"/>
  <c r="P215" i="12"/>
  <c r="R214" i="12"/>
  <c r="K213" i="21" s="1"/>
  <c r="L213" i="21" s="1"/>
  <c r="Q214" i="12"/>
  <c r="I213" i="21" s="1"/>
  <c r="J213" i="21" s="1"/>
  <c r="P214" i="12"/>
  <c r="R213" i="12"/>
  <c r="K212" i="21" s="1"/>
  <c r="L212" i="21" s="1"/>
  <c r="Q213" i="12"/>
  <c r="I212" i="21" s="1"/>
  <c r="J212" i="21" s="1"/>
  <c r="P213" i="12"/>
  <c r="R212" i="12"/>
  <c r="K211" i="21" s="1"/>
  <c r="L211" i="21" s="1"/>
  <c r="Q212" i="12"/>
  <c r="I211" i="21" s="1"/>
  <c r="J211" i="21" s="1"/>
  <c r="P212" i="12"/>
  <c r="R211" i="12"/>
  <c r="K210" i="21" s="1"/>
  <c r="L210" i="21" s="1"/>
  <c r="Q211" i="12"/>
  <c r="I210" i="21" s="1"/>
  <c r="J210" i="21" s="1"/>
  <c r="P211" i="12"/>
  <c r="R210" i="12"/>
  <c r="K209" i="21" s="1"/>
  <c r="L209" i="21" s="1"/>
  <c r="Q210" i="12"/>
  <c r="I209" i="21" s="1"/>
  <c r="J209" i="21" s="1"/>
  <c r="P210" i="12"/>
  <c r="R209" i="12"/>
  <c r="K208" i="21" s="1"/>
  <c r="L208" i="21" s="1"/>
  <c r="Q209" i="12"/>
  <c r="I208" i="21" s="1"/>
  <c r="J208" i="21" s="1"/>
  <c r="P209" i="12"/>
  <c r="R208" i="12"/>
  <c r="K207" i="21" s="1"/>
  <c r="L207" i="21" s="1"/>
  <c r="Q208" i="12"/>
  <c r="I207" i="21" s="1"/>
  <c r="J207" i="21" s="1"/>
  <c r="P208" i="12"/>
  <c r="R207" i="12"/>
  <c r="K206" i="21" s="1"/>
  <c r="L206" i="21" s="1"/>
  <c r="Q207" i="12"/>
  <c r="I206" i="21" s="1"/>
  <c r="J206" i="21" s="1"/>
  <c r="P207" i="12"/>
  <c r="R206" i="12"/>
  <c r="K205" i="21" s="1"/>
  <c r="L205" i="21" s="1"/>
  <c r="Q206" i="12"/>
  <c r="I205" i="21" s="1"/>
  <c r="J205" i="21" s="1"/>
  <c r="P206" i="12"/>
  <c r="R205" i="12"/>
  <c r="K204" i="21" s="1"/>
  <c r="L204" i="21" s="1"/>
  <c r="Q205" i="12"/>
  <c r="I204" i="21" s="1"/>
  <c r="J204" i="21" s="1"/>
  <c r="P205" i="12"/>
  <c r="R204" i="12"/>
  <c r="K203" i="21" s="1"/>
  <c r="L203" i="21" s="1"/>
  <c r="Q204" i="12"/>
  <c r="I203" i="21" s="1"/>
  <c r="J203" i="21" s="1"/>
  <c r="P204" i="12"/>
  <c r="R203" i="12"/>
  <c r="K202" i="21" s="1"/>
  <c r="L202" i="21" s="1"/>
  <c r="Q203" i="12"/>
  <c r="I202" i="21" s="1"/>
  <c r="J202" i="21" s="1"/>
  <c r="P203" i="12"/>
  <c r="R202" i="12"/>
  <c r="K201" i="21" s="1"/>
  <c r="L201" i="21" s="1"/>
  <c r="Q202" i="12"/>
  <c r="I201" i="21" s="1"/>
  <c r="J201" i="21" s="1"/>
  <c r="P202" i="12"/>
  <c r="R201" i="12"/>
  <c r="K200" i="21" s="1"/>
  <c r="L200" i="21" s="1"/>
  <c r="Q201" i="12"/>
  <c r="I200" i="21" s="1"/>
  <c r="J200" i="21" s="1"/>
  <c r="P201" i="12"/>
  <c r="R200" i="12"/>
  <c r="K199" i="21" s="1"/>
  <c r="L199" i="21" s="1"/>
  <c r="Q200" i="12"/>
  <c r="I199" i="21" s="1"/>
  <c r="J199" i="21" s="1"/>
  <c r="P200" i="12"/>
  <c r="R199" i="12"/>
  <c r="K198" i="21" s="1"/>
  <c r="L198" i="21" s="1"/>
  <c r="Q199" i="12"/>
  <c r="I198" i="21" s="1"/>
  <c r="J198" i="21" s="1"/>
  <c r="P199" i="12"/>
  <c r="R198" i="12"/>
  <c r="K197" i="21" s="1"/>
  <c r="L197" i="21" s="1"/>
  <c r="Q198" i="12"/>
  <c r="I197" i="21" s="1"/>
  <c r="J197" i="21" s="1"/>
  <c r="P198" i="12"/>
  <c r="R197" i="12"/>
  <c r="K196" i="21" s="1"/>
  <c r="L196" i="21" s="1"/>
  <c r="Q197" i="12"/>
  <c r="I196" i="21" s="1"/>
  <c r="J196" i="21" s="1"/>
  <c r="P197" i="12"/>
  <c r="R196" i="12"/>
  <c r="K195" i="21" s="1"/>
  <c r="L195" i="21" s="1"/>
  <c r="Q196" i="12"/>
  <c r="I195" i="21" s="1"/>
  <c r="J195" i="21" s="1"/>
  <c r="P196" i="12"/>
  <c r="R195" i="12"/>
  <c r="K194" i="21" s="1"/>
  <c r="L194" i="21" s="1"/>
  <c r="Q195" i="12"/>
  <c r="I194" i="21" s="1"/>
  <c r="J194" i="21" s="1"/>
  <c r="P195" i="12"/>
  <c r="R194" i="12"/>
  <c r="K193" i="21" s="1"/>
  <c r="L193" i="21" s="1"/>
  <c r="Q194" i="12"/>
  <c r="I193" i="21" s="1"/>
  <c r="J193" i="21" s="1"/>
  <c r="P194" i="12"/>
  <c r="R193" i="12"/>
  <c r="K192" i="21" s="1"/>
  <c r="L192" i="21" s="1"/>
  <c r="Q193" i="12"/>
  <c r="I192" i="21" s="1"/>
  <c r="J192" i="21" s="1"/>
  <c r="P193" i="12"/>
  <c r="R192" i="12"/>
  <c r="K191" i="21" s="1"/>
  <c r="L191" i="21" s="1"/>
  <c r="Q192" i="12"/>
  <c r="I191" i="21" s="1"/>
  <c r="J191" i="21" s="1"/>
  <c r="P192" i="12"/>
  <c r="R191" i="12"/>
  <c r="K190" i="21" s="1"/>
  <c r="L190" i="21" s="1"/>
  <c r="Q191" i="12"/>
  <c r="I190" i="21" s="1"/>
  <c r="J190" i="21" s="1"/>
  <c r="P191" i="12"/>
  <c r="R190" i="12"/>
  <c r="K189" i="21" s="1"/>
  <c r="L189" i="21" s="1"/>
  <c r="Q190" i="12"/>
  <c r="I189" i="21" s="1"/>
  <c r="J189" i="21" s="1"/>
  <c r="P190" i="12"/>
  <c r="R189" i="12"/>
  <c r="K188" i="21" s="1"/>
  <c r="L188" i="21" s="1"/>
  <c r="Q189" i="12"/>
  <c r="I188" i="21" s="1"/>
  <c r="J188" i="21" s="1"/>
  <c r="P189" i="12"/>
  <c r="R188" i="12"/>
  <c r="K187" i="21" s="1"/>
  <c r="L187" i="21" s="1"/>
  <c r="Q188" i="12"/>
  <c r="I187" i="21" s="1"/>
  <c r="J187" i="21" s="1"/>
  <c r="P188" i="12"/>
  <c r="R187" i="12"/>
  <c r="K186" i="21" s="1"/>
  <c r="L186" i="21" s="1"/>
  <c r="Q187" i="12"/>
  <c r="I186" i="21" s="1"/>
  <c r="J186" i="21" s="1"/>
  <c r="P187" i="12"/>
  <c r="R186" i="12"/>
  <c r="K185" i="21" s="1"/>
  <c r="L185" i="21" s="1"/>
  <c r="Q186" i="12"/>
  <c r="I185" i="21" s="1"/>
  <c r="J185" i="21" s="1"/>
  <c r="P186" i="12"/>
  <c r="R185" i="12"/>
  <c r="K184" i="21" s="1"/>
  <c r="L184" i="21" s="1"/>
  <c r="Q185" i="12"/>
  <c r="I184" i="21" s="1"/>
  <c r="J184" i="21" s="1"/>
  <c r="P185" i="12"/>
  <c r="R184" i="12"/>
  <c r="K183" i="21" s="1"/>
  <c r="L183" i="21" s="1"/>
  <c r="Q184" i="12"/>
  <c r="I183" i="21" s="1"/>
  <c r="J183" i="21" s="1"/>
  <c r="P184" i="12"/>
  <c r="R183" i="12"/>
  <c r="K182" i="21" s="1"/>
  <c r="L182" i="21" s="1"/>
  <c r="Q183" i="12"/>
  <c r="I182" i="21" s="1"/>
  <c r="J182" i="21" s="1"/>
  <c r="P183" i="12"/>
  <c r="R182" i="12"/>
  <c r="K181" i="21" s="1"/>
  <c r="L181" i="21" s="1"/>
  <c r="Q182" i="12"/>
  <c r="I181" i="21" s="1"/>
  <c r="J181" i="21" s="1"/>
  <c r="P182" i="12"/>
  <c r="R181" i="12"/>
  <c r="K180" i="21" s="1"/>
  <c r="L180" i="21" s="1"/>
  <c r="Q181" i="12"/>
  <c r="I180" i="21" s="1"/>
  <c r="J180" i="21" s="1"/>
  <c r="P181" i="12"/>
  <c r="R180" i="12"/>
  <c r="K179" i="21" s="1"/>
  <c r="L179" i="21" s="1"/>
  <c r="Q180" i="12"/>
  <c r="I179" i="21" s="1"/>
  <c r="J179" i="21" s="1"/>
  <c r="P180" i="12"/>
  <c r="R179" i="12"/>
  <c r="K178" i="21" s="1"/>
  <c r="L178" i="21" s="1"/>
  <c r="Q179" i="12"/>
  <c r="I178" i="21" s="1"/>
  <c r="J178" i="21" s="1"/>
  <c r="P179" i="12"/>
  <c r="R178" i="12"/>
  <c r="K177" i="21" s="1"/>
  <c r="L177" i="21" s="1"/>
  <c r="Q178" i="12"/>
  <c r="I177" i="21" s="1"/>
  <c r="J177" i="21" s="1"/>
  <c r="P178" i="12"/>
  <c r="R177" i="12"/>
  <c r="K176" i="21" s="1"/>
  <c r="L176" i="21" s="1"/>
  <c r="Q177" i="12"/>
  <c r="I176" i="21" s="1"/>
  <c r="J176" i="21" s="1"/>
  <c r="P177" i="12"/>
  <c r="R176" i="12"/>
  <c r="K175" i="21" s="1"/>
  <c r="L175" i="21" s="1"/>
  <c r="Q176" i="12"/>
  <c r="I175" i="21" s="1"/>
  <c r="J175" i="21" s="1"/>
  <c r="P176" i="12"/>
  <c r="R175" i="12"/>
  <c r="K174" i="21" s="1"/>
  <c r="L174" i="21" s="1"/>
  <c r="Q175" i="12"/>
  <c r="I174" i="21" s="1"/>
  <c r="J174" i="21" s="1"/>
  <c r="P175" i="12"/>
  <c r="R174" i="12"/>
  <c r="K173" i="21" s="1"/>
  <c r="L173" i="21" s="1"/>
  <c r="Q174" i="12"/>
  <c r="I173" i="21" s="1"/>
  <c r="J173" i="21" s="1"/>
  <c r="P174" i="12"/>
  <c r="R173" i="12"/>
  <c r="K172" i="21" s="1"/>
  <c r="L172" i="21" s="1"/>
  <c r="Q173" i="12"/>
  <c r="I172" i="21" s="1"/>
  <c r="J172" i="21" s="1"/>
  <c r="P173" i="12"/>
  <c r="R172" i="12"/>
  <c r="K171" i="21" s="1"/>
  <c r="L171" i="21" s="1"/>
  <c r="Q172" i="12"/>
  <c r="I171" i="21" s="1"/>
  <c r="J171" i="21" s="1"/>
  <c r="P172" i="12"/>
  <c r="R171" i="12"/>
  <c r="K170" i="21" s="1"/>
  <c r="L170" i="21" s="1"/>
  <c r="Q171" i="12"/>
  <c r="I170" i="21" s="1"/>
  <c r="J170" i="21" s="1"/>
  <c r="P171" i="12"/>
  <c r="R170" i="12"/>
  <c r="K169" i="21" s="1"/>
  <c r="L169" i="21" s="1"/>
  <c r="Q170" i="12"/>
  <c r="I169" i="21" s="1"/>
  <c r="J169" i="21" s="1"/>
  <c r="P170" i="12"/>
  <c r="R169" i="12"/>
  <c r="K168" i="21" s="1"/>
  <c r="L168" i="21" s="1"/>
  <c r="Q169" i="12"/>
  <c r="I168" i="21" s="1"/>
  <c r="J168" i="21" s="1"/>
  <c r="P169" i="12"/>
  <c r="R168" i="12"/>
  <c r="K167" i="21" s="1"/>
  <c r="L167" i="21" s="1"/>
  <c r="Q168" i="12"/>
  <c r="I167" i="21" s="1"/>
  <c r="J167" i="21" s="1"/>
  <c r="P168" i="12"/>
  <c r="R167" i="12"/>
  <c r="K166" i="21" s="1"/>
  <c r="L166" i="21" s="1"/>
  <c r="Q167" i="12"/>
  <c r="I166" i="21" s="1"/>
  <c r="J166" i="21" s="1"/>
  <c r="P167" i="12"/>
  <c r="R166" i="12"/>
  <c r="K165" i="21" s="1"/>
  <c r="L165" i="21" s="1"/>
  <c r="Q166" i="12"/>
  <c r="I165" i="21" s="1"/>
  <c r="J165" i="21" s="1"/>
  <c r="P166" i="12"/>
  <c r="R165" i="12"/>
  <c r="K164" i="21" s="1"/>
  <c r="L164" i="21" s="1"/>
  <c r="Q165" i="12"/>
  <c r="I164" i="21" s="1"/>
  <c r="J164" i="21" s="1"/>
  <c r="P165" i="12"/>
  <c r="R164" i="12"/>
  <c r="K163" i="21" s="1"/>
  <c r="L163" i="21" s="1"/>
  <c r="Q164" i="12"/>
  <c r="I163" i="21" s="1"/>
  <c r="J163" i="21" s="1"/>
  <c r="P164" i="12"/>
  <c r="R163" i="12"/>
  <c r="K162" i="21" s="1"/>
  <c r="L162" i="21" s="1"/>
  <c r="Q163" i="12"/>
  <c r="I162" i="21" s="1"/>
  <c r="J162" i="21" s="1"/>
  <c r="P163" i="12"/>
  <c r="R162" i="12"/>
  <c r="K161" i="21" s="1"/>
  <c r="L161" i="21" s="1"/>
  <c r="Q162" i="12"/>
  <c r="I161" i="21" s="1"/>
  <c r="J161" i="21" s="1"/>
  <c r="P162" i="12"/>
  <c r="R161" i="12"/>
  <c r="K160" i="21" s="1"/>
  <c r="L160" i="21" s="1"/>
  <c r="Q161" i="12"/>
  <c r="I160" i="21" s="1"/>
  <c r="J160" i="21" s="1"/>
  <c r="P161" i="12"/>
  <c r="R160" i="12"/>
  <c r="K159" i="21" s="1"/>
  <c r="L159" i="21" s="1"/>
  <c r="Q160" i="12"/>
  <c r="I159" i="21" s="1"/>
  <c r="J159" i="21" s="1"/>
  <c r="P160" i="12"/>
  <c r="R159" i="12"/>
  <c r="K158" i="21" s="1"/>
  <c r="L158" i="21" s="1"/>
  <c r="Q159" i="12"/>
  <c r="I158" i="21" s="1"/>
  <c r="J158" i="21" s="1"/>
  <c r="P159" i="12"/>
  <c r="R158" i="12"/>
  <c r="K157" i="21" s="1"/>
  <c r="L157" i="21" s="1"/>
  <c r="Q158" i="12"/>
  <c r="I157" i="21" s="1"/>
  <c r="J157" i="21" s="1"/>
  <c r="P158" i="12"/>
  <c r="R157" i="12"/>
  <c r="K156" i="21" s="1"/>
  <c r="L156" i="21" s="1"/>
  <c r="Q157" i="12"/>
  <c r="I156" i="21" s="1"/>
  <c r="J156" i="21" s="1"/>
  <c r="P157" i="12"/>
  <c r="R156" i="12"/>
  <c r="K155" i="21" s="1"/>
  <c r="L155" i="21" s="1"/>
  <c r="Q156" i="12"/>
  <c r="I155" i="21" s="1"/>
  <c r="J155" i="21" s="1"/>
  <c r="P156" i="12"/>
  <c r="R155" i="12"/>
  <c r="K154" i="21" s="1"/>
  <c r="L154" i="21" s="1"/>
  <c r="Q155" i="12"/>
  <c r="I154" i="21" s="1"/>
  <c r="J154" i="21" s="1"/>
  <c r="P155" i="12"/>
  <c r="R154" i="12"/>
  <c r="K153" i="21" s="1"/>
  <c r="L153" i="21" s="1"/>
  <c r="Q154" i="12"/>
  <c r="I153" i="21" s="1"/>
  <c r="J153" i="21" s="1"/>
  <c r="P154" i="12"/>
  <c r="R153" i="12"/>
  <c r="K152" i="21" s="1"/>
  <c r="L152" i="21" s="1"/>
  <c r="Q153" i="12"/>
  <c r="I152" i="21" s="1"/>
  <c r="J152" i="21" s="1"/>
  <c r="P153" i="12"/>
  <c r="R152" i="12"/>
  <c r="K151" i="21" s="1"/>
  <c r="L151" i="21" s="1"/>
  <c r="Q152" i="12"/>
  <c r="I151" i="21" s="1"/>
  <c r="J151" i="21" s="1"/>
  <c r="P152" i="12"/>
  <c r="R151" i="12"/>
  <c r="K150" i="21" s="1"/>
  <c r="L150" i="21" s="1"/>
  <c r="Q151" i="12"/>
  <c r="I150" i="21" s="1"/>
  <c r="J150" i="21" s="1"/>
  <c r="P151" i="12"/>
  <c r="R150" i="12"/>
  <c r="K149" i="21" s="1"/>
  <c r="L149" i="21" s="1"/>
  <c r="Q150" i="12"/>
  <c r="P150" i="12"/>
  <c r="R149" i="12"/>
  <c r="K148" i="21" s="1"/>
  <c r="L148" i="21" s="1"/>
  <c r="Q149" i="12"/>
  <c r="I148" i="21" s="1"/>
  <c r="J148" i="21" s="1"/>
  <c r="P149" i="12"/>
  <c r="R148" i="12"/>
  <c r="K147" i="21" s="1"/>
  <c r="L147" i="21" s="1"/>
  <c r="Q148" i="12"/>
  <c r="I147" i="21" s="1"/>
  <c r="J147" i="21" s="1"/>
  <c r="P148" i="12"/>
  <c r="R147" i="12"/>
  <c r="K146" i="21" s="1"/>
  <c r="L146" i="21" s="1"/>
  <c r="Q147" i="12"/>
  <c r="I146" i="21" s="1"/>
  <c r="J146" i="21" s="1"/>
  <c r="P147" i="12"/>
  <c r="R146" i="12"/>
  <c r="K145" i="21" s="1"/>
  <c r="L145" i="21" s="1"/>
  <c r="Q146" i="12"/>
  <c r="I145" i="21" s="1"/>
  <c r="J145" i="21" s="1"/>
  <c r="P146" i="12"/>
  <c r="R145" i="12"/>
  <c r="K144" i="21" s="1"/>
  <c r="L144" i="21" s="1"/>
  <c r="Q145" i="12"/>
  <c r="I144" i="21" s="1"/>
  <c r="J144" i="21" s="1"/>
  <c r="P145" i="12"/>
  <c r="R144" i="12"/>
  <c r="K143" i="21" s="1"/>
  <c r="L143" i="21" s="1"/>
  <c r="Q144" i="12"/>
  <c r="I143" i="21" s="1"/>
  <c r="J143" i="21" s="1"/>
  <c r="P144" i="12"/>
  <c r="R143" i="12"/>
  <c r="K142" i="21" s="1"/>
  <c r="L142" i="21" s="1"/>
  <c r="Q143" i="12"/>
  <c r="I142" i="21" s="1"/>
  <c r="J142" i="21" s="1"/>
  <c r="P143" i="12"/>
  <c r="R142" i="12"/>
  <c r="K141" i="21" s="1"/>
  <c r="L141" i="21" s="1"/>
  <c r="Q142" i="12"/>
  <c r="I141" i="21" s="1"/>
  <c r="J141" i="21" s="1"/>
  <c r="P142" i="12"/>
  <c r="R141" i="12"/>
  <c r="K140" i="21" s="1"/>
  <c r="L140" i="21" s="1"/>
  <c r="Q141" i="12"/>
  <c r="I140" i="21" s="1"/>
  <c r="J140" i="21" s="1"/>
  <c r="P141" i="12"/>
  <c r="R140" i="12"/>
  <c r="K139" i="21" s="1"/>
  <c r="L139" i="21" s="1"/>
  <c r="Q140" i="12"/>
  <c r="I139" i="21" s="1"/>
  <c r="J139" i="21" s="1"/>
  <c r="P140" i="12"/>
  <c r="R139" i="12"/>
  <c r="K138" i="21" s="1"/>
  <c r="L138" i="21" s="1"/>
  <c r="Q139" i="12"/>
  <c r="I138" i="21" s="1"/>
  <c r="J138" i="21" s="1"/>
  <c r="P139" i="12"/>
  <c r="R138" i="12"/>
  <c r="K137" i="21" s="1"/>
  <c r="L137" i="21" s="1"/>
  <c r="Q138" i="12"/>
  <c r="I137" i="21" s="1"/>
  <c r="J137" i="21" s="1"/>
  <c r="P138" i="12"/>
  <c r="R137" i="12"/>
  <c r="K136" i="21" s="1"/>
  <c r="L136" i="21" s="1"/>
  <c r="Q137" i="12"/>
  <c r="I136" i="21" s="1"/>
  <c r="J136" i="21" s="1"/>
  <c r="P137" i="12"/>
  <c r="R136" i="12"/>
  <c r="K135" i="21" s="1"/>
  <c r="L135" i="21" s="1"/>
  <c r="Q136" i="12"/>
  <c r="I135" i="21" s="1"/>
  <c r="J135" i="21" s="1"/>
  <c r="P136" i="12"/>
  <c r="R135" i="12"/>
  <c r="K134" i="21" s="1"/>
  <c r="L134" i="21" s="1"/>
  <c r="Q135" i="12"/>
  <c r="I134" i="21" s="1"/>
  <c r="J134" i="21" s="1"/>
  <c r="P135" i="12"/>
  <c r="R134" i="12"/>
  <c r="K133" i="21" s="1"/>
  <c r="L133" i="21" s="1"/>
  <c r="Q134" i="12"/>
  <c r="P134" i="12"/>
  <c r="R133" i="12"/>
  <c r="K132" i="21" s="1"/>
  <c r="L132" i="21" s="1"/>
  <c r="Q133" i="12"/>
  <c r="I132" i="21" s="1"/>
  <c r="J132" i="21" s="1"/>
  <c r="P133" i="12"/>
  <c r="R132" i="12"/>
  <c r="K131" i="21" s="1"/>
  <c r="L131" i="21" s="1"/>
  <c r="Q132" i="12"/>
  <c r="I131" i="21" s="1"/>
  <c r="J131" i="21" s="1"/>
  <c r="P132" i="12"/>
  <c r="R131" i="12"/>
  <c r="K130" i="21" s="1"/>
  <c r="L130" i="21" s="1"/>
  <c r="Q131" i="12"/>
  <c r="I130" i="21" s="1"/>
  <c r="J130" i="21" s="1"/>
  <c r="P131" i="12"/>
  <c r="R130" i="12"/>
  <c r="K129" i="21" s="1"/>
  <c r="L129" i="21" s="1"/>
  <c r="Q130" i="12"/>
  <c r="I129" i="21" s="1"/>
  <c r="J129" i="21" s="1"/>
  <c r="P130" i="12"/>
  <c r="R129" i="12"/>
  <c r="K128" i="21" s="1"/>
  <c r="L128" i="21" s="1"/>
  <c r="Q129" i="12"/>
  <c r="I128" i="21" s="1"/>
  <c r="J128" i="21" s="1"/>
  <c r="P129" i="12"/>
  <c r="R128" i="12"/>
  <c r="K127" i="21" s="1"/>
  <c r="L127" i="21" s="1"/>
  <c r="Q128" i="12"/>
  <c r="I127" i="21" s="1"/>
  <c r="J127" i="21" s="1"/>
  <c r="P128" i="12"/>
  <c r="R127" i="12"/>
  <c r="K126" i="21" s="1"/>
  <c r="L126" i="21" s="1"/>
  <c r="Q127" i="12"/>
  <c r="I126" i="21" s="1"/>
  <c r="J126" i="21" s="1"/>
  <c r="P127" i="12"/>
  <c r="R126" i="12"/>
  <c r="K125" i="21" s="1"/>
  <c r="L125" i="21" s="1"/>
  <c r="Q126" i="12"/>
  <c r="I125" i="21" s="1"/>
  <c r="J125" i="21" s="1"/>
  <c r="P126" i="12"/>
  <c r="R125" i="12"/>
  <c r="K124" i="21" s="1"/>
  <c r="L124" i="21" s="1"/>
  <c r="Q125" i="12"/>
  <c r="I124" i="21" s="1"/>
  <c r="J124" i="21" s="1"/>
  <c r="P125" i="12"/>
  <c r="R124" i="12"/>
  <c r="K123" i="21" s="1"/>
  <c r="L123" i="21" s="1"/>
  <c r="Q124" i="12"/>
  <c r="I123" i="21" s="1"/>
  <c r="J123" i="21" s="1"/>
  <c r="P124" i="12"/>
  <c r="R123" i="12"/>
  <c r="K122" i="21" s="1"/>
  <c r="L122" i="21" s="1"/>
  <c r="Q123" i="12"/>
  <c r="I122" i="21" s="1"/>
  <c r="J122" i="21" s="1"/>
  <c r="P123" i="12"/>
  <c r="R122" i="12"/>
  <c r="K121" i="21" s="1"/>
  <c r="L121" i="21" s="1"/>
  <c r="Q122" i="12"/>
  <c r="I121" i="21" s="1"/>
  <c r="J121" i="21" s="1"/>
  <c r="P122" i="12"/>
  <c r="R121" i="12"/>
  <c r="K120" i="21" s="1"/>
  <c r="L120" i="21" s="1"/>
  <c r="Q121" i="12"/>
  <c r="I120" i="21" s="1"/>
  <c r="J120" i="21" s="1"/>
  <c r="P121" i="12"/>
  <c r="R120" i="12"/>
  <c r="K119" i="21" s="1"/>
  <c r="L119" i="21" s="1"/>
  <c r="Q120" i="12"/>
  <c r="I119" i="21" s="1"/>
  <c r="J119" i="21" s="1"/>
  <c r="P120" i="12"/>
  <c r="R119" i="12"/>
  <c r="K118" i="21" s="1"/>
  <c r="L118" i="21" s="1"/>
  <c r="Q119" i="12"/>
  <c r="I118" i="21" s="1"/>
  <c r="J118" i="21" s="1"/>
  <c r="P119" i="12"/>
  <c r="R118" i="12"/>
  <c r="K117" i="21" s="1"/>
  <c r="L117" i="21" s="1"/>
  <c r="Q118" i="12"/>
  <c r="I117" i="21" s="1"/>
  <c r="J117" i="21" s="1"/>
  <c r="P118" i="12"/>
  <c r="R117" i="12"/>
  <c r="K116" i="21" s="1"/>
  <c r="L116" i="21" s="1"/>
  <c r="Q117" i="12"/>
  <c r="I116" i="21" s="1"/>
  <c r="J116" i="21" s="1"/>
  <c r="P117" i="12"/>
  <c r="R116" i="12"/>
  <c r="K115" i="21" s="1"/>
  <c r="L115" i="21" s="1"/>
  <c r="Q116" i="12"/>
  <c r="I115" i="21" s="1"/>
  <c r="J115" i="21" s="1"/>
  <c r="P116" i="12"/>
  <c r="R115" i="12"/>
  <c r="K114" i="21" s="1"/>
  <c r="L114" i="21" s="1"/>
  <c r="Q115" i="12"/>
  <c r="I114" i="21" s="1"/>
  <c r="J114" i="21" s="1"/>
  <c r="P115" i="12"/>
  <c r="R114" i="12"/>
  <c r="K113" i="21" s="1"/>
  <c r="L113" i="21" s="1"/>
  <c r="Q114" i="12"/>
  <c r="I113" i="21" s="1"/>
  <c r="J113" i="21" s="1"/>
  <c r="P114" i="12"/>
  <c r="R113" i="12"/>
  <c r="K112" i="21" s="1"/>
  <c r="L112" i="21" s="1"/>
  <c r="Q113" i="12"/>
  <c r="I112" i="21" s="1"/>
  <c r="J112" i="21" s="1"/>
  <c r="P113" i="12"/>
  <c r="R112" i="12"/>
  <c r="K111" i="21" s="1"/>
  <c r="L111" i="21" s="1"/>
  <c r="Q112" i="12"/>
  <c r="I111" i="21" s="1"/>
  <c r="J111" i="21" s="1"/>
  <c r="P112" i="12"/>
  <c r="R111" i="12"/>
  <c r="K110" i="21" s="1"/>
  <c r="L110" i="21" s="1"/>
  <c r="Q111" i="12"/>
  <c r="I110" i="21" s="1"/>
  <c r="J110" i="21" s="1"/>
  <c r="P111" i="12"/>
  <c r="R110" i="12"/>
  <c r="K109" i="21" s="1"/>
  <c r="L109" i="21" s="1"/>
  <c r="Q110" i="12"/>
  <c r="I109" i="21" s="1"/>
  <c r="J109" i="21" s="1"/>
  <c r="P110" i="12"/>
  <c r="R109" i="12"/>
  <c r="K108" i="21" s="1"/>
  <c r="L108" i="21" s="1"/>
  <c r="Q109" i="12"/>
  <c r="I108" i="21" s="1"/>
  <c r="J108" i="21" s="1"/>
  <c r="P109" i="12"/>
  <c r="R108" i="12"/>
  <c r="K107" i="21" s="1"/>
  <c r="L107" i="21" s="1"/>
  <c r="Q108" i="12"/>
  <c r="I107" i="21" s="1"/>
  <c r="J107" i="21" s="1"/>
  <c r="P108" i="12"/>
  <c r="R107" i="12"/>
  <c r="K106" i="21" s="1"/>
  <c r="L106" i="21" s="1"/>
  <c r="Q107" i="12"/>
  <c r="I106" i="21" s="1"/>
  <c r="J106" i="21" s="1"/>
  <c r="P107" i="12"/>
  <c r="R106" i="12"/>
  <c r="K105" i="21" s="1"/>
  <c r="L105" i="21" s="1"/>
  <c r="Q106" i="12"/>
  <c r="I105" i="21" s="1"/>
  <c r="J105" i="21" s="1"/>
  <c r="P106" i="12"/>
  <c r="R105" i="12"/>
  <c r="K104" i="21" s="1"/>
  <c r="L104" i="21" s="1"/>
  <c r="Q105" i="12"/>
  <c r="I104" i="21" s="1"/>
  <c r="J104" i="21" s="1"/>
  <c r="P105" i="12"/>
  <c r="R104" i="12"/>
  <c r="K103" i="21" s="1"/>
  <c r="L103" i="21" s="1"/>
  <c r="Q104" i="12"/>
  <c r="I103" i="21" s="1"/>
  <c r="J103" i="21" s="1"/>
  <c r="P104" i="12"/>
  <c r="R103" i="12"/>
  <c r="K102" i="21" s="1"/>
  <c r="L102" i="21" s="1"/>
  <c r="Q103" i="12"/>
  <c r="I102" i="21" s="1"/>
  <c r="J102" i="21" s="1"/>
  <c r="P103" i="12"/>
  <c r="R102" i="12"/>
  <c r="K101" i="21" s="1"/>
  <c r="L101" i="21" s="1"/>
  <c r="Q102" i="12"/>
  <c r="I101" i="21" s="1"/>
  <c r="J101" i="21" s="1"/>
  <c r="P102" i="12"/>
  <c r="R101" i="12"/>
  <c r="K100" i="21" s="1"/>
  <c r="L100" i="21" s="1"/>
  <c r="Q101" i="12"/>
  <c r="I100" i="21" s="1"/>
  <c r="J100" i="21" s="1"/>
  <c r="P101" i="12"/>
  <c r="R100" i="12"/>
  <c r="K99" i="21" s="1"/>
  <c r="L99" i="21" s="1"/>
  <c r="Q100" i="12"/>
  <c r="I99" i="21" s="1"/>
  <c r="J99" i="21" s="1"/>
  <c r="P100" i="12"/>
  <c r="R99" i="12"/>
  <c r="K98" i="21" s="1"/>
  <c r="L98" i="21" s="1"/>
  <c r="Q99" i="12"/>
  <c r="I98" i="21" s="1"/>
  <c r="J98" i="21" s="1"/>
  <c r="P99" i="12"/>
  <c r="R98" i="12"/>
  <c r="K97" i="21" s="1"/>
  <c r="L97" i="21" s="1"/>
  <c r="Q98" i="12"/>
  <c r="I97" i="21" s="1"/>
  <c r="J97" i="21" s="1"/>
  <c r="P98" i="12"/>
  <c r="R97" i="12"/>
  <c r="K96" i="21" s="1"/>
  <c r="L96" i="21" s="1"/>
  <c r="Q97" i="12"/>
  <c r="I96" i="21" s="1"/>
  <c r="J96" i="21" s="1"/>
  <c r="P97" i="12"/>
  <c r="R96" i="12"/>
  <c r="K95" i="21" s="1"/>
  <c r="L95" i="21" s="1"/>
  <c r="Q96" i="12"/>
  <c r="I95" i="21" s="1"/>
  <c r="J95" i="21" s="1"/>
  <c r="P96" i="12"/>
  <c r="R95" i="12"/>
  <c r="K94" i="21" s="1"/>
  <c r="L94" i="21" s="1"/>
  <c r="Q95" i="12"/>
  <c r="I94" i="21" s="1"/>
  <c r="J94" i="21" s="1"/>
  <c r="P95" i="12"/>
  <c r="R94" i="12"/>
  <c r="K93" i="21" s="1"/>
  <c r="L93" i="21" s="1"/>
  <c r="Q94" i="12"/>
  <c r="I93" i="21" s="1"/>
  <c r="J93" i="21" s="1"/>
  <c r="P94" i="12"/>
  <c r="R93" i="12"/>
  <c r="K92" i="21" s="1"/>
  <c r="L92" i="21" s="1"/>
  <c r="Q93" i="12"/>
  <c r="I92" i="21" s="1"/>
  <c r="J92" i="21" s="1"/>
  <c r="P93" i="12"/>
  <c r="R92" i="12"/>
  <c r="K91" i="21" s="1"/>
  <c r="L91" i="21" s="1"/>
  <c r="Q92" i="12"/>
  <c r="I91" i="21" s="1"/>
  <c r="J91" i="21" s="1"/>
  <c r="P92" i="12"/>
  <c r="R91" i="12"/>
  <c r="K90" i="21" s="1"/>
  <c r="L90" i="21" s="1"/>
  <c r="Q91" i="12"/>
  <c r="I90" i="21" s="1"/>
  <c r="J90" i="21" s="1"/>
  <c r="P91" i="12"/>
  <c r="R90" i="12"/>
  <c r="K89" i="21" s="1"/>
  <c r="L89" i="21" s="1"/>
  <c r="Q90" i="12"/>
  <c r="I89" i="21" s="1"/>
  <c r="J89" i="21" s="1"/>
  <c r="P90" i="12"/>
  <c r="R89" i="12"/>
  <c r="K88" i="21" s="1"/>
  <c r="L88" i="21" s="1"/>
  <c r="Q89" i="12"/>
  <c r="I88" i="21" s="1"/>
  <c r="J88" i="21" s="1"/>
  <c r="P89" i="12"/>
  <c r="R88" i="12"/>
  <c r="K87" i="21" s="1"/>
  <c r="L87" i="21" s="1"/>
  <c r="Q88" i="12"/>
  <c r="I87" i="21" s="1"/>
  <c r="J87" i="21" s="1"/>
  <c r="P88" i="12"/>
  <c r="R87" i="12"/>
  <c r="K86" i="21" s="1"/>
  <c r="L86" i="21" s="1"/>
  <c r="Q87" i="12"/>
  <c r="I86" i="21" s="1"/>
  <c r="J86" i="21" s="1"/>
  <c r="P87" i="12"/>
  <c r="R86" i="12"/>
  <c r="K85" i="21" s="1"/>
  <c r="L85" i="21" s="1"/>
  <c r="Q86" i="12"/>
  <c r="P86" i="12"/>
  <c r="R85" i="12"/>
  <c r="K84" i="21" s="1"/>
  <c r="L84" i="21" s="1"/>
  <c r="Q85" i="12"/>
  <c r="I84" i="21" s="1"/>
  <c r="J84" i="21" s="1"/>
  <c r="P85" i="12"/>
  <c r="R84" i="12"/>
  <c r="K83" i="21" s="1"/>
  <c r="L83" i="21" s="1"/>
  <c r="Q84" i="12"/>
  <c r="I83" i="21" s="1"/>
  <c r="J83" i="21" s="1"/>
  <c r="P84" i="12"/>
  <c r="R83" i="12"/>
  <c r="K82" i="21" s="1"/>
  <c r="L82" i="21" s="1"/>
  <c r="Q83" i="12"/>
  <c r="I82" i="21" s="1"/>
  <c r="J82" i="21" s="1"/>
  <c r="P83" i="12"/>
  <c r="R82" i="12"/>
  <c r="K81" i="21" s="1"/>
  <c r="L81" i="21" s="1"/>
  <c r="Q82" i="12"/>
  <c r="I81" i="21" s="1"/>
  <c r="J81" i="21" s="1"/>
  <c r="P82" i="12"/>
  <c r="R81" i="12"/>
  <c r="K80" i="21" s="1"/>
  <c r="L80" i="21" s="1"/>
  <c r="Q81" i="12"/>
  <c r="I80" i="21" s="1"/>
  <c r="J80" i="21" s="1"/>
  <c r="P81" i="12"/>
  <c r="R80" i="12"/>
  <c r="K79" i="21" s="1"/>
  <c r="L79" i="21" s="1"/>
  <c r="Q80" i="12"/>
  <c r="I79" i="21" s="1"/>
  <c r="J79" i="21" s="1"/>
  <c r="P80" i="12"/>
  <c r="R79" i="12"/>
  <c r="K78" i="21" s="1"/>
  <c r="L78" i="21" s="1"/>
  <c r="Q79" i="12"/>
  <c r="I78" i="21" s="1"/>
  <c r="J78" i="21" s="1"/>
  <c r="P79" i="12"/>
  <c r="R78" i="12"/>
  <c r="K77" i="21" s="1"/>
  <c r="L77" i="21" s="1"/>
  <c r="Q78" i="12"/>
  <c r="I77" i="21" s="1"/>
  <c r="J77" i="21" s="1"/>
  <c r="P78" i="12"/>
  <c r="R77" i="12"/>
  <c r="K76" i="21" s="1"/>
  <c r="L76" i="21" s="1"/>
  <c r="Q77" i="12"/>
  <c r="I76" i="21" s="1"/>
  <c r="J76" i="21" s="1"/>
  <c r="P77" i="12"/>
  <c r="R76" i="12"/>
  <c r="K75" i="21" s="1"/>
  <c r="L75" i="21" s="1"/>
  <c r="Q76" i="12"/>
  <c r="I75" i="21" s="1"/>
  <c r="J75" i="21" s="1"/>
  <c r="P76" i="12"/>
  <c r="R75" i="12"/>
  <c r="Q75" i="12"/>
  <c r="I74" i="21" s="1"/>
  <c r="J74" i="21" s="1"/>
  <c r="P75" i="12"/>
  <c r="R74" i="12"/>
  <c r="K73" i="21" s="1"/>
  <c r="L73" i="21" s="1"/>
  <c r="Q74" i="12"/>
  <c r="I73" i="21" s="1"/>
  <c r="J73" i="21" s="1"/>
  <c r="P74" i="12"/>
  <c r="R73" i="12"/>
  <c r="K72" i="21" s="1"/>
  <c r="L72" i="21" s="1"/>
  <c r="Q73" i="12"/>
  <c r="I72" i="21" s="1"/>
  <c r="J72" i="21" s="1"/>
  <c r="P73" i="12"/>
  <c r="R72" i="12"/>
  <c r="K71" i="21" s="1"/>
  <c r="L71" i="21" s="1"/>
  <c r="Q72" i="12"/>
  <c r="I71" i="21" s="1"/>
  <c r="J71" i="21" s="1"/>
  <c r="P72" i="12"/>
  <c r="R71" i="12"/>
  <c r="K70" i="21" s="1"/>
  <c r="L70" i="21" s="1"/>
  <c r="Q71" i="12"/>
  <c r="I70" i="21" s="1"/>
  <c r="J70" i="21" s="1"/>
  <c r="P71" i="12"/>
  <c r="R70" i="12"/>
  <c r="K69" i="21" s="1"/>
  <c r="L69" i="21" s="1"/>
  <c r="Q70" i="12"/>
  <c r="P70" i="12"/>
  <c r="R69" i="12"/>
  <c r="K68" i="21" s="1"/>
  <c r="L68" i="21" s="1"/>
  <c r="Q69" i="12"/>
  <c r="I68" i="21" s="1"/>
  <c r="J68" i="21" s="1"/>
  <c r="P69" i="12"/>
  <c r="R68" i="12"/>
  <c r="K67" i="21" s="1"/>
  <c r="L67" i="21" s="1"/>
  <c r="Q68" i="12"/>
  <c r="I67" i="21" s="1"/>
  <c r="J67" i="21" s="1"/>
  <c r="P68" i="12"/>
  <c r="R67" i="12"/>
  <c r="K66" i="21" s="1"/>
  <c r="L66" i="21" s="1"/>
  <c r="Q67" i="12"/>
  <c r="I66" i="21" s="1"/>
  <c r="J66" i="21" s="1"/>
  <c r="P67" i="12"/>
  <c r="R66" i="12"/>
  <c r="K65" i="21" s="1"/>
  <c r="L65" i="21" s="1"/>
  <c r="Q66" i="12"/>
  <c r="I65" i="21" s="1"/>
  <c r="J65" i="21" s="1"/>
  <c r="P66" i="12"/>
  <c r="R65" i="12"/>
  <c r="K64" i="21" s="1"/>
  <c r="L64" i="21" s="1"/>
  <c r="Q65" i="12"/>
  <c r="I64" i="21" s="1"/>
  <c r="J64" i="21" s="1"/>
  <c r="P65" i="12"/>
  <c r="R64" i="12"/>
  <c r="K63" i="21" s="1"/>
  <c r="L63" i="21" s="1"/>
  <c r="Q64" i="12"/>
  <c r="I63" i="21" s="1"/>
  <c r="J63" i="21" s="1"/>
  <c r="P64" i="12"/>
  <c r="R63" i="12"/>
  <c r="K62" i="21" s="1"/>
  <c r="L62" i="21" s="1"/>
  <c r="Q63" i="12"/>
  <c r="I62" i="21" s="1"/>
  <c r="J62" i="21" s="1"/>
  <c r="P63" i="12"/>
  <c r="R62" i="12"/>
  <c r="K61" i="21" s="1"/>
  <c r="L61" i="21" s="1"/>
  <c r="Q62" i="12"/>
  <c r="I61" i="21" s="1"/>
  <c r="J61" i="21" s="1"/>
  <c r="P62" i="12"/>
  <c r="R61" i="12"/>
  <c r="K60" i="21" s="1"/>
  <c r="L60" i="21" s="1"/>
  <c r="Q61" i="12"/>
  <c r="I60" i="21" s="1"/>
  <c r="J60" i="21" s="1"/>
  <c r="P61" i="12"/>
  <c r="R60" i="12"/>
  <c r="K59" i="21" s="1"/>
  <c r="L59" i="21" s="1"/>
  <c r="Q60" i="12"/>
  <c r="I59" i="21" s="1"/>
  <c r="J59" i="21" s="1"/>
  <c r="P60" i="12"/>
  <c r="R59" i="12"/>
  <c r="K58" i="21" s="1"/>
  <c r="L58" i="21" s="1"/>
  <c r="Q59" i="12"/>
  <c r="I58" i="21" s="1"/>
  <c r="J58" i="21" s="1"/>
  <c r="P59" i="12"/>
  <c r="R58" i="12"/>
  <c r="K57" i="21" s="1"/>
  <c r="L57" i="21" s="1"/>
  <c r="Q58" i="12"/>
  <c r="I57" i="21" s="1"/>
  <c r="J57" i="21" s="1"/>
  <c r="P58" i="12"/>
  <c r="R57" i="12"/>
  <c r="K56" i="21" s="1"/>
  <c r="L56" i="21" s="1"/>
  <c r="Q57" i="12"/>
  <c r="I56" i="21" s="1"/>
  <c r="J56" i="21" s="1"/>
  <c r="P57" i="12"/>
  <c r="R56" i="12"/>
  <c r="K55" i="21" s="1"/>
  <c r="L55" i="21" s="1"/>
  <c r="Q56" i="12"/>
  <c r="I55" i="21" s="1"/>
  <c r="J55" i="21" s="1"/>
  <c r="P56" i="12"/>
  <c r="R55" i="12"/>
  <c r="K54" i="21" s="1"/>
  <c r="L54" i="21" s="1"/>
  <c r="Q55" i="12"/>
  <c r="I54" i="21" s="1"/>
  <c r="J54" i="21" s="1"/>
  <c r="P55" i="12"/>
  <c r="R54" i="12"/>
  <c r="K53" i="21" s="1"/>
  <c r="L53" i="21" s="1"/>
  <c r="Q54" i="12"/>
  <c r="I53" i="21" s="1"/>
  <c r="J53" i="21" s="1"/>
  <c r="P54" i="12"/>
  <c r="R53" i="12"/>
  <c r="K52" i="21" s="1"/>
  <c r="L52" i="21" s="1"/>
  <c r="Q53" i="12"/>
  <c r="I52" i="21" s="1"/>
  <c r="J52" i="21" s="1"/>
  <c r="P53" i="12"/>
  <c r="R52" i="12"/>
  <c r="K51" i="21" s="1"/>
  <c r="L51" i="21" s="1"/>
  <c r="Q52" i="12"/>
  <c r="I51" i="21" s="1"/>
  <c r="J51" i="21" s="1"/>
  <c r="P52" i="12"/>
  <c r="R51" i="12"/>
  <c r="K50" i="21" s="1"/>
  <c r="L50" i="21" s="1"/>
  <c r="Q51" i="12"/>
  <c r="I50" i="21" s="1"/>
  <c r="J50" i="21" s="1"/>
  <c r="P51" i="12"/>
  <c r="R50" i="12"/>
  <c r="K49" i="21" s="1"/>
  <c r="L49" i="21" s="1"/>
  <c r="Q50" i="12"/>
  <c r="I49" i="21" s="1"/>
  <c r="J49" i="21" s="1"/>
  <c r="P50" i="12"/>
  <c r="R49" i="12"/>
  <c r="K48" i="21" s="1"/>
  <c r="L48" i="21" s="1"/>
  <c r="Q49" i="12"/>
  <c r="I48" i="21" s="1"/>
  <c r="J48" i="21" s="1"/>
  <c r="P49" i="12"/>
  <c r="R48" i="12"/>
  <c r="K47" i="21" s="1"/>
  <c r="L47" i="21" s="1"/>
  <c r="Q48" i="12"/>
  <c r="I47" i="21" s="1"/>
  <c r="J47" i="21" s="1"/>
  <c r="P48" i="12"/>
  <c r="R47" i="12"/>
  <c r="K46" i="21" s="1"/>
  <c r="L46" i="21" s="1"/>
  <c r="Q47" i="12"/>
  <c r="I46" i="21" s="1"/>
  <c r="J46" i="21" s="1"/>
  <c r="P47" i="12"/>
  <c r="R46" i="12"/>
  <c r="K45" i="21" s="1"/>
  <c r="L45" i="21" s="1"/>
  <c r="Q46" i="12"/>
  <c r="I45" i="21" s="1"/>
  <c r="J45" i="21" s="1"/>
  <c r="P46" i="12"/>
  <c r="R45" i="12"/>
  <c r="K44" i="21" s="1"/>
  <c r="L44" i="21" s="1"/>
  <c r="Q45" i="12"/>
  <c r="I44" i="21" s="1"/>
  <c r="J44" i="21" s="1"/>
  <c r="P45" i="12"/>
  <c r="R44" i="12"/>
  <c r="K43" i="21" s="1"/>
  <c r="L43" i="21" s="1"/>
  <c r="Q44" i="12"/>
  <c r="I43" i="21" s="1"/>
  <c r="J43" i="21" s="1"/>
  <c r="P44" i="12"/>
  <c r="R43" i="12"/>
  <c r="K42" i="21" s="1"/>
  <c r="L42" i="21" s="1"/>
  <c r="Q43" i="12"/>
  <c r="I42" i="21" s="1"/>
  <c r="J42" i="21" s="1"/>
  <c r="P43" i="12"/>
  <c r="R42" i="12"/>
  <c r="K41" i="21" s="1"/>
  <c r="L41" i="21" s="1"/>
  <c r="Q42" i="12"/>
  <c r="I41" i="21" s="1"/>
  <c r="J41" i="21" s="1"/>
  <c r="P42" i="12"/>
  <c r="R41" i="12"/>
  <c r="K40" i="21" s="1"/>
  <c r="L40" i="21" s="1"/>
  <c r="Q41" i="12"/>
  <c r="I40" i="21" s="1"/>
  <c r="J40" i="21" s="1"/>
  <c r="P41" i="12"/>
  <c r="R40" i="12"/>
  <c r="K39" i="21" s="1"/>
  <c r="L39" i="21" s="1"/>
  <c r="Q40" i="12"/>
  <c r="I39" i="21" s="1"/>
  <c r="J39" i="21" s="1"/>
  <c r="P40" i="12"/>
  <c r="R39" i="12"/>
  <c r="K38" i="21" s="1"/>
  <c r="L38" i="21" s="1"/>
  <c r="Q39" i="12"/>
  <c r="I38" i="21" s="1"/>
  <c r="J38" i="21" s="1"/>
  <c r="P39" i="12"/>
  <c r="R38" i="12"/>
  <c r="K37" i="21" s="1"/>
  <c r="L37" i="21" s="1"/>
  <c r="Q38" i="12"/>
  <c r="I37" i="21" s="1"/>
  <c r="J37" i="21" s="1"/>
  <c r="P38" i="12"/>
  <c r="R37" i="12"/>
  <c r="K36" i="21" s="1"/>
  <c r="L36" i="21" s="1"/>
  <c r="Q37" i="12"/>
  <c r="I36" i="21" s="1"/>
  <c r="J36" i="21" s="1"/>
  <c r="P37" i="12"/>
  <c r="R36" i="12"/>
  <c r="K35" i="21" s="1"/>
  <c r="L35" i="21" s="1"/>
  <c r="Q36" i="12"/>
  <c r="I35" i="21" s="1"/>
  <c r="J35" i="21" s="1"/>
  <c r="P36" i="12"/>
  <c r="R35" i="12"/>
  <c r="K34" i="21" s="1"/>
  <c r="L34" i="21" s="1"/>
  <c r="Q35" i="12"/>
  <c r="I34" i="21" s="1"/>
  <c r="J34" i="21" s="1"/>
  <c r="P35" i="12"/>
  <c r="R34" i="12"/>
  <c r="K33" i="21" s="1"/>
  <c r="L33" i="21" s="1"/>
  <c r="Q34" i="12"/>
  <c r="I33" i="21" s="1"/>
  <c r="J33" i="21" s="1"/>
  <c r="P34" i="12"/>
  <c r="R33" i="12"/>
  <c r="K32" i="21" s="1"/>
  <c r="L32" i="21" s="1"/>
  <c r="Q33" i="12"/>
  <c r="I32" i="21" s="1"/>
  <c r="J32" i="21" s="1"/>
  <c r="P33" i="12"/>
  <c r="R32" i="12"/>
  <c r="K31" i="21" s="1"/>
  <c r="L31" i="21" s="1"/>
  <c r="Q32" i="12"/>
  <c r="I31" i="21" s="1"/>
  <c r="J31" i="21" s="1"/>
  <c r="P32" i="12"/>
  <c r="R31" i="12"/>
  <c r="K30" i="21" s="1"/>
  <c r="L30" i="21" s="1"/>
  <c r="Q31" i="12"/>
  <c r="I30" i="21" s="1"/>
  <c r="J30" i="21" s="1"/>
  <c r="P31" i="12"/>
  <c r="R30" i="12"/>
  <c r="K29" i="21" s="1"/>
  <c r="L29" i="21" s="1"/>
  <c r="Q30" i="12"/>
  <c r="I29" i="21" s="1"/>
  <c r="J29" i="21" s="1"/>
  <c r="P30" i="12"/>
  <c r="R29" i="12"/>
  <c r="K28" i="21" s="1"/>
  <c r="L28" i="21" s="1"/>
  <c r="Q29" i="12"/>
  <c r="I28" i="21" s="1"/>
  <c r="J28" i="21" s="1"/>
  <c r="P29" i="12"/>
  <c r="R28" i="12"/>
  <c r="K27" i="21" s="1"/>
  <c r="L27" i="21" s="1"/>
  <c r="Q28" i="12"/>
  <c r="I27" i="21" s="1"/>
  <c r="J27" i="21" s="1"/>
  <c r="P28" i="12"/>
  <c r="R27" i="12"/>
  <c r="K26" i="21" s="1"/>
  <c r="L26" i="21" s="1"/>
  <c r="Q27" i="12"/>
  <c r="I26" i="21" s="1"/>
  <c r="J26" i="21" s="1"/>
  <c r="P27" i="12"/>
  <c r="R26" i="12"/>
  <c r="K25" i="21" s="1"/>
  <c r="L25" i="21" s="1"/>
  <c r="Q26" i="12"/>
  <c r="I25" i="21" s="1"/>
  <c r="J25" i="21" s="1"/>
  <c r="P26" i="12"/>
  <c r="R25" i="12"/>
  <c r="K24" i="21" s="1"/>
  <c r="L24" i="21" s="1"/>
  <c r="Q25" i="12"/>
  <c r="I24" i="21" s="1"/>
  <c r="J24" i="21" s="1"/>
  <c r="P25" i="12"/>
  <c r="R24" i="12"/>
  <c r="K23" i="21" s="1"/>
  <c r="L23" i="21" s="1"/>
  <c r="Q24" i="12"/>
  <c r="I23" i="21" s="1"/>
  <c r="J23" i="21" s="1"/>
  <c r="P24" i="12"/>
  <c r="R23" i="12"/>
  <c r="K22" i="21" s="1"/>
  <c r="L22" i="21" s="1"/>
  <c r="Q23" i="12"/>
  <c r="I22" i="21" s="1"/>
  <c r="J22" i="21" s="1"/>
  <c r="P23" i="12"/>
  <c r="R22" i="12"/>
  <c r="K21" i="21" s="1"/>
  <c r="L21" i="21" s="1"/>
  <c r="Q22" i="12"/>
  <c r="I21" i="21" s="1"/>
  <c r="J21" i="21" s="1"/>
  <c r="P22" i="12"/>
  <c r="R21" i="12"/>
  <c r="K20" i="21" s="1"/>
  <c r="L20" i="21" s="1"/>
  <c r="Q21" i="12"/>
  <c r="I20" i="21" s="1"/>
  <c r="J20" i="21" s="1"/>
  <c r="P21" i="12"/>
  <c r="R20" i="12"/>
  <c r="K19" i="21" s="1"/>
  <c r="L19" i="21" s="1"/>
  <c r="Q20" i="12"/>
  <c r="I19" i="21" s="1"/>
  <c r="J19" i="21" s="1"/>
  <c r="P20" i="12"/>
  <c r="R19" i="12"/>
  <c r="K18" i="21" s="1"/>
  <c r="L18" i="21" s="1"/>
  <c r="Q19" i="12"/>
  <c r="I18" i="21" s="1"/>
  <c r="J18" i="21" s="1"/>
  <c r="P19" i="12"/>
  <c r="R18" i="12"/>
  <c r="K17" i="21" s="1"/>
  <c r="L17" i="21" s="1"/>
  <c r="Q18" i="12"/>
  <c r="I17" i="21" s="1"/>
  <c r="J17" i="21" s="1"/>
  <c r="P18" i="12"/>
  <c r="R17" i="12"/>
  <c r="K16" i="21" s="1"/>
  <c r="L16" i="21" s="1"/>
  <c r="Q17" i="12"/>
  <c r="I16" i="21" s="1"/>
  <c r="J16" i="21" s="1"/>
  <c r="P17" i="12"/>
  <c r="R16" i="12"/>
  <c r="K15" i="21" s="1"/>
  <c r="L15" i="21" s="1"/>
  <c r="Q16" i="12"/>
  <c r="I15" i="21" s="1"/>
  <c r="J15" i="21" s="1"/>
  <c r="P16" i="12"/>
  <c r="R15" i="12"/>
  <c r="K14" i="21" s="1"/>
  <c r="L14" i="21" s="1"/>
  <c r="Q15" i="12"/>
  <c r="I14" i="21" s="1"/>
  <c r="J14" i="21" s="1"/>
  <c r="P15" i="12"/>
  <c r="R14" i="12"/>
  <c r="K13" i="21" s="1"/>
  <c r="L13" i="21" s="1"/>
  <c r="Q14" i="12"/>
  <c r="I13" i="21" s="1"/>
  <c r="J13" i="21" s="1"/>
  <c r="P14" i="12"/>
  <c r="R13" i="12"/>
  <c r="Q13" i="12"/>
  <c r="P13" i="12"/>
  <c r="F261" i="11"/>
  <c r="F260" i="11"/>
  <c r="F259" i="11"/>
  <c r="F258" i="11"/>
  <c r="F257" i="11"/>
  <c r="F256" i="11"/>
  <c r="F255" i="11"/>
  <c r="F254" i="11"/>
  <c r="F253" i="11"/>
  <c r="F252" i="11"/>
  <c r="F251" i="11"/>
  <c r="F250" i="11"/>
  <c r="F249" i="11"/>
  <c r="F248" i="11"/>
  <c r="F247" i="11"/>
  <c r="F246" i="11"/>
  <c r="F245" i="11"/>
  <c r="F244" i="11"/>
  <c r="F243" i="11"/>
  <c r="F242" i="11"/>
  <c r="F241" i="11"/>
  <c r="F240" i="11"/>
  <c r="F239" i="11"/>
  <c r="F238" i="11"/>
  <c r="F237" i="11"/>
  <c r="F236" i="11"/>
  <c r="F235" i="11"/>
  <c r="F234" i="11"/>
  <c r="F233" i="11"/>
  <c r="F232" i="11"/>
  <c r="F231" i="11"/>
  <c r="F230" i="11"/>
  <c r="F229" i="11"/>
  <c r="F228" i="11"/>
  <c r="F227" i="11"/>
  <c r="F226" i="11"/>
  <c r="F225" i="11"/>
  <c r="F224" i="11"/>
  <c r="F223" i="11"/>
  <c r="F222" i="11"/>
  <c r="F221" i="11"/>
  <c r="F220" i="11"/>
  <c r="F219" i="11"/>
  <c r="F218" i="11"/>
  <c r="F217" i="11"/>
  <c r="F216" i="11"/>
  <c r="F215" i="11"/>
  <c r="F214" i="11"/>
  <c r="F213" i="11"/>
  <c r="F212" i="11"/>
  <c r="F211" i="11"/>
  <c r="F210" i="11"/>
  <c r="F209" i="11"/>
  <c r="F208" i="11"/>
  <c r="F207" i="11"/>
  <c r="F206" i="11"/>
  <c r="F205" i="11"/>
  <c r="F204" i="11"/>
  <c r="F203" i="11"/>
  <c r="F202" i="11"/>
  <c r="F201" i="11"/>
  <c r="F200" i="11"/>
  <c r="F199" i="11"/>
  <c r="F198" i="11"/>
  <c r="F197" i="11"/>
  <c r="F196" i="11"/>
  <c r="F195" i="11"/>
  <c r="F194" i="11"/>
  <c r="F193" i="11"/>
  <c r="F192" i="11"/>
  <c r="F191" i="11"/>
  <c r="F190" i="11"/>
  <c r="F189" i="11"/>
  <c r="F188" i="11"/>
  <c r="F187" i="11"/>
  <c r="F186" i="11"/>
  <c r="F185" i="11"/>
  <c r="F184" i="11"/>
  <c r="F183" i="11"/>
  <c r="F182" i="11"/>
  <c r="F181" i="11"/>
  <c r="F180" i="11"/>
  <c r="F179" i="11"/>
  <c r="F178" i="11"/>
  <c r="F177" i="11"/>
  <c r="F176" i="11"/>
  <c r="F175" i="11"/>
  <c r="F174" i="11"/>
  <c r="F173" i="11"/>
  <c r="F172" i="11"/>
  <c r="F171" i="11"/>
  <c r="F170" i="11"/>
  <c r="F169" i="11"/>
  <c r="F168" i="11"/>
  <c r="F167" i="11"/>
  <c r="F166" i="11"/>
  <c r="F165" i="11"/>
  <c r="F164" i="11"/>
  <c r="F163" i="11"/>
  <c r="F162" i="11"/>
  <c r="F161" i="11"/>
  <c r="F160" i="11"/>
  <c r="F159" i="11"/>
  <c r="F158" i="11"/>
  <c r="F157" i="11"/>
  <c r="F156" i="11"/>
  <c r="F155" i="11"/>
  <c r="F154" i="11"/>
  <c r="F153" i="11"/>
  <c r="F152" i="11"/>
  <c r="F151" i="11"/>
  <c r="F150" i="11"/>
  <c r="F149" i="11"/>
  <c r="F148" i="11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F132" i="11"/>
  <c r="F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F115" i="11"/>
  <c r="F114" i="11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F98" i="11"/>
  <c r="F97" i="1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F81" i="11"/>
  <c r="F80" i="11"/>
  <c r="F79" i="11"/>
  <c r="F78" i="1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F62" i="11"/>
  <c r="F61" i="1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F45" i="11"/>
  <c r="F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28" i="11"/>
  <c r="F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AC265" i="20"/>
  <c r="AC267" i="20" s="1"/>
  <c r="R265" i="20"/>
  <c r="P265" i="20"/>
  <c r="P267" i="20" s="1"/>
  <c r="O265" i="20"/>
  <c r="O267" i="20" s="1"/>
  <c r="N265" i="20"/>
  <c r="N267" i="20" s="1"/>
  <c r="M265" i="20"/>
  <c r="M267" i="20" s="1"/>
  <c r="L265" i="20"/>
  <c r="L267" i="20" s="1"/>
  <c r="K265" i="20"/>
  <c r="K267" i="20" s="1"/>
  <c r="J265" i="20"/>
  <c r="J267" i="20" s="1"/>
  <c r="I265" i="20"/>
  <c r="I267" i="20" s="1"/>
  <c r="H265" i="20"/>
  <c r="H267" i="20" s="1"/>
  <c r="G265" i="20"/>
  <c r="B265" i="20"/>
  <c r="AM263" i="20"/>
  <c r="AB263" i="20"/>
  <c r="AM268" i="20"/>
  <c r="AB268" i="20"/>
  <c r="Q268" i="20"/>
  <c r="Q261" i="20"/>
  <c r="Q260" i="20"/>
  <c r="Q259" i="20"/>
  <c r="Q258" i="20"/>
  <c r="Q257" i="20"/>
  <c r="Q256" i="20"/>
  <c r="Q255" i="20"/>
  <c r="Q254" i="20"/>
  <c r="Q253" i="20"/>
  <c r="Q252" i="20"/>
  <c r="Q251" i="20"/>
  <c r="Q250" i="20"/>
  <c r="Q249" i="20"/>
  <c r="Q248" i="20"/>
  <c r="Q247" i="20"/>
  <c r="Q246" i="20"/>
  <c r="Q245" i="20"/>
  <c r="Q244" i="20"/>
  <c r="Q243" i="20"/>
  <c r="Q242" i="20"/>
  <c r="Q241" i="20"/>
  <c r="Q240" i="20"/>
  <c r="Q239" i="20"/>
  <c r="Q238" i="20"/>
  <c r="Q237" i="20"/>
  <c r="Q236" i="20"/>
  <c r="Q235" i="20"/>
  <c r="Q234" i="20"/>
  <c r="Q233" i="20"/>
  <c r="Q232" i="20"/>
  <c r="Q231" i="20"/>
  <c r="Q230" i="20"/>
  <c r="Q229" i="20"/>
  <c r="Q228" i="20"/>
  <c r="Q227" i="20"/>
  <c r="Q226" i="20"/>
  <c r="Q225" i="20"/>
  <c r="Q224" i="20"/>
  <c r="Q223" i="20"/>
  <c r="Q222" i="20"/>
  <c r="Q221" i="20"/>
  <c r="Q220" i="20"/>
  <c r="Q219" i="20"/>
  <c r="Q218" i="20"/>
  <c r="Q217" i="20"/>
  <c r="Q216" i="20"/>
  <c r="Q215" i="20"/>
  <c r="Q214" i="20"/>
  <c r="Q213" i="20"/>
  <c r="Q212" i="20"/>
  <c r="Q211" i="20"/>
  <c r="Q210" i="20"/>
  <c r="Q209" i="20"/>
  <c r="Q208" i="20"/>
  <c r="Q207" i="20"/>
  <c r="Q206" i="20"/>
  <c r="Q205" i="20"/>
  <c r="Q204" i="20"/>
  <c r="Q203" i="20"/>
  <c r="Q202" i="20"/>
  <c r="Q201" i="20"/>
  <c r="Q200" i="20"/>
  <c r="Q199" i="20"/>
  <c r="Q198" i="20"/>
  <c r="Q197" i="20"/>
  <c r="Q196" i="20"/>
  <c r="Q195" i="20"/>
  <c r="Q194" i="20"/>
  <c r="Q193" i="20"/>
  <c r="Q192" i="20"/>
  <c r="Q191" i="20"/>
  <c r="Q190" i="20"/>
  <c r="Q189" i="20"/>
  <c r="Q188" i="20"/>
  <c r="Q187" i="20"/>
  <c r="Q186" i="20"/>
  <c r="Q185" i="20"/>
  <c r="Q184" i="20"/>
  <c r="Q183" i="20"/>
  <c r="Q182" i="20"/>
  <c r="Q181" i="20"/>
  <c r="Q180" i="20"/>
  <c r="Q179" i="20"/>
  <c r="Q178" i="20"/>
  <c r="Q177" i="20"/>
  <c r="Q176" i="20"/>
  <c r="Q175" i="20"/>
  <c r="Q174" i="20"/>
  <c r="Q173" i="20"/>
  <c r="Q172" i="20"/>
  <c r="Q171" i="20"/>
  <c r="Q170" i="20"/>
  <c r="Q169" i="20"/>
  <c r="Q168" i="20"/>
  <c r="Q167" i="20"/>
  <c r="Q166" i="20"/>
  <c r="Q165" i="20"/>
  <c r="Q164" i="20"/>
  <c r="Q163" i="20"/>
  <c r="Q162" i="20"/>
  <c r="Q161" i="20"/>
  <c r="Q160" i="20"/>
  <c r="Q159" i="20"/>
  <c r="Q158" i="20"/>
  <c r="Q157" i="20"/>
  <c r="Q156" i="20"/>
  <c r="Q155" i="20"/>
  <c r="Q154" i="20"/>
  <c r="Q153" i="20"/>
  <c r="Q152" i="20"/>
  <c r="Q151" i="20"/>
  <c r="Q150" i="20"/>
  <c r="Q149" i="20"/>
  <c r="Q148" i="20"/>
  <c r="Q147" i="20"/>
  <c r="Q146" i="20"/>
  <c r="Q145" i="20"/>
  <c r="Q144" i="20"/>
  <c r="Q143" i="20"/>
  <c r="Q142" i="20"/>
  <c r="Q141" i="20"/>
  <c r="Q140" i="20"/>
  <c r="Q139" i="20"/>
  <c r="Q138" i="20"/>
  <c r="Q137" i="20"/>
  <c r="Q136" i="20"/>
  <c r="Q135" i="20"/>
  <c r="Q134" i="20"/>
  <c r="Q133" i="20"/>
  <c r="Q132" i="20"/>
  <c r="Q131" i="20"/>
  <c r="Q130" i="20"/>
  <c r="Q129" i="20"/>
  <c r="Q128" i="20"/>
  <c r="Q127" i="20"/>
  <c r="Q126" i="20"/>
  <c r="Q125" i="20"/>
  <c r="Q124" i="20"/>
  <c r="Q123" i="20"/>
  <c r="Q122" i="20"/>
  <c r="Q121" i="20"/>
  <c r="Q120" i="20"/>
  <c r="Q119" i="20"/>
  <c r="Q118" i="20"/>
  <c r="Q117" i="20"/>
  <c r="Q116" i="20"/>
  <c r="Q115" i="20"/>
  <c r="Q114" i="20"/>
  <c r="Q113" i="20"/>
  <c r="Q112" i="20"/>
  <c r="Q111" i="20"/>
  <c r="Q110" i="20"/>
  <c r="Q109" i="20"/>
  <c r="Q108" i="20"/>
  <c r="Q107" i="20"/>
  <c r="Q106" i="20"/>
  <c r="Q105" i="20"/>
  <c r="Q104" i="20"/>
  <c r="Q103" i="20"/>
  <c r="Q102" i="20"/>
  <c r="Q101" i="20"/>
  <c r="Q100" i="20"/>
  <c r="Q99" i="20"/>
  <c r="Q98" i="20"/>
  <c r="Q97" i="20"/>
  <c r="Q96" i="20"/>
  <c r="Q95" i="20"/>
  <c r="Q94" i="20"/>
  <c r="Q93" i="20"/>
  <c r="Q92" i="20"/>
  <c r="Q91" i="20"/>
  <c r="Q90" i="20"/>
  <c r="Q89" i="20"/>
  <c r="Q88" i="20"/>
  <c r="Q87" i="20"/>
  <c r="Q86" i="20"/>
  <c r="Q85" i="20"/>
  <c r="Q84" i="20"/>
  <c r="Q83" i="20"/>
  <c r="Q82" i="20"/>
  <c r="Q81" i="20"/>
  <c r="Q80" i="20"/>
  <c r="Q79" i="20"/>
  <c r="Q78" i="20"/>
  <c r="Q77" i="20"/>
  <c r="Q76" i="20"/>
  <c r="Q75" i="20"/>
  <c r="Q74" i="20"/>
  <c r="Q73" i="20"/>
  <c r="Q72" i="20"/>
  <c r="Q71" i="20"/>
  <c r="Q70" i="20"/>
  <c r="Q69" i="20"/>
  <c r="Q68" i="20"/>
  <c r="Q67" i="20"/>
  <c r="Q66" i="20"/>
  <c r="Q65" i="20"/>
  <c r="Q64" i="20"/>
  <c r="Q63" i="20"/>
  <c r="Q62" i="20"/>
  <c r="Q61" i="20"/>
  <c r="Q60" i="20"/>
  <c r="Q59" i="20"/>
  <c r="Q58" i="20"/>
  <c r="Q57" i="20"/>
  <c r="Q56" i="20"/>
  <c r="Q55" i="20"/>
  <c r="Q54" i="20"/>
  <c r="Q53" i="20"/>
  <c r="Q52" i="20"/>
  <c r="Q51" i="20"/>
  <c r="Q50" i="20"/>
  <c r="Q49" i="20"/>
  <c r="Q48" i="20"/>
  <c r="Q47" i="20"/>
  <c r="Q46" i="20"/>
  <c r="Q45" i="20"/>
  <c r="Q44" i="20"/>
  <c r="Q43" i="20"/>
  <c r="Q42" i="20"/>
  <c r="Q41" i="20"/>
  <c r="Q40" i="20"/>
  <c r="Q39" i="20"/>
  <c r="Q38" i="20"/>
  <c r="Q37" i="20"/>
  <c r="Q36" i="20"/>
  <c r="Q35" i="20"/>
  <c r="Q34" i="20"/>
  <c r="Q33" i="20"/>
  <c r="Q32" i="20"/>
  <c r="Q31" i="20"/>
  <c r="Q30" i="20"/>
  <c r="Q29" i="20"/>
  <c r="Q28" i="20"/>
  <c r="Q27" i="20"/>
  <c r="Q26" i="20"/>
  <c r="Q25" i="20"/>
  <c r="Q24" i="20"/>
  <c r="Q23" i="20"/>
  <c r="Q22" i="20"/>
  <c r="Q21" i="20"/>
  <c r="Q20" i="20"/>
  <c r="Q19" i="20"/>
  <c r="Q18" i="20"/>
  <c r="Q17" i="20"/>
  <c r="Q16" i="20"/>
  <c r="Q15" i="20"/>
  <c r="Q14" i="20"/>
  <c r="Q13" i="20"/>
  <c r="Q12" i="20"/>
  <c r="AM263" i="18"/>
  <c r="AB263" i="18"/>
  <c r="R265" i="12" l="1"/>
  <c r="P264" i="12"/>
  <c r="Q264" i="12"/>
  <c r="R264" i="12"/>
  <c r="K12" i="21"/>
  <c r="L12" i="21" s="1"/>
  <c r="Q265" i="12"/>
  <c r="I12" i="21"/>
  <c r="J12" i="21" s="1"/>
  <c r="Q263" i="20"/>
  <c r="AB265" i="20"/>
  <c r="U266" i="20" s="1"/>
  <c r="R267" i="20"/>
  <c r="G266" i="20"/>
  <c r="G267" i="20"/>
  <c r="Q267" i="20" s="1"/>
  <c r="V266" i="20"/>
  <c r="P265" i="12"/>
  <c r="C199" i="21"/>
  <c r="B113" i="21"/>
  <c r="B145" i="21"/>
  <c r="B65" i="21"/>
  <c r="B231" i="21"/>
  <c r="D113" i="21"/>
  <c r="B157" i="21"/>
  <c r="B89" i="21"/>
  <c r="D121" i="21"/>
  <c r="D169" i="21"/>
  <c r="B210" i="21"/>
  <c r="B243" i="21"/>
  <c r="B121" i="21"/>
  <c r="B169" i="21"/>
  <c r="D129" i="21"/>
  <c r="B201" i="21"/>
  <c r="B256" i="21"/>
  <c r="B41" i="21"/>
  <c r="B93" i="21"/>
  <c r="B153" i="21"/>
  <c r="C191" i="21"/>
  <c r="C217" i="21"/>
  <c r="E232" i="21"/>
  <c r="B81" i="21"/>
  <c r="D27" i="21"/>
  <c r="E30" i="21"/>
  <c r="B57" i="21"/>
  <c r="D81" i="21"/>
  <c r="D97" i="21"/>
  <c r="B141" i="21"/>
  <c r="D153" i="21"/>
  <c r="C185" i="21"/>
  <c r="D215" i="21"/>
  <c r="D231" i="21"/>
  <c r="B27" i="21"/>
  <c r="B30" i="21"/>
  <c r="D73" i="21"/>
  <c r="D89" i="21"/>
  <c r="B125" i="21"/>
  <c r="D145" i="21"/>
  <c r="B193" i="21"/>
  <c r="B200" i="21"/>
  <c r="C201" i="21"/>
  <c r="C223" i="21"/>
  <c r="B235" i="21"/>
  <c r="E248" i="21"/>
  <c r="C257" i="21"/>
  <c r="B109" i="21"/>
  <c r="B22" i="21"/>
  <c r="D25" i="21"/>
  <c r="B49" i="21"/>
  <c r="B73" i="21"/>
  <c r="B85" i="21"/>
  <c r="B97" i="21"/>
  <c r="D105" i="21"/>
  <c r="B117" i="21"/>
  <c r="B129" i="21"/>
  <c r="D137" i="21"/>
  <c r="B149" i="21"/>
  <c r="B163" i="21"/>
  <c r="D183" i="21"/>
  <c r="B199" i="21"/>
  <c r="B215" i="21"/>
  <c r="B225" i="21"/>
  <c r="C233" i="21"/>
  <c r="B251" i="21"/>
  <c r="B12" i="21"/>
  <c r="B25" i="21"/>
  <c r="B43" i="21"/>
  <c r="B105" i="21"/>
  <c r="B137" i="21"/>
  <c r="B101" i="21"/>
  <c r="B133" i="21"/>
  <c r="D199" i="21"/>
  <c r="E200" i="21"/>
  <c r="D33" i="21"/>
  <c r="B51" i="21"/>
  <c r="B178" i="21"/>
  <c r="E14" i="21"/>
  <c r="D17" i="21"/>
  <c r="E22" i="21"/>
  <c r="C25" i="21"/>
  <c r="C30" i="21"/>
  <c r="B33" i="21"/>
  <c r="D41" i="21"/>
  <c r="D49" i="21"/>
  <c r="D57" i="21"/>
  <c r="D65" i="21"/>
  <c r="B75" i="21"/>
  <c r="B83" i="21"/>
  <c r="B91" i="21"/>
  <c r="B99" i="21"/>
  <c r="B107" i="21"/>
  <c r="B115" i="21"/>
  <c r="B123" i="21"/>
  <c r="B131" i="21"/>
  <c r="B139" i="21"/>
  <c r="B147" i="21"/>
  <c r="B155" i="21"/>
  <c r="D161" i="21"/>
  <c r="C169" i="21"/>
  <c r="B183" i="21"/>
  <c r="E184" i="21"/>
  <c r="B187" i="21"/>
  <c r="B192" i="21"/>
  <c r="B203" i="21"/>
  <c r="B226" i="21"/>
  <c r="C231" i="21"/>
  <c r="B232" i="21"/>
  <c r="B233" i="21"/>
  <c r="B234" i="21"/>
  <c r="C249" i="21"/>
  <c r="B257" i="21"/>
  <c r="B258" i="21"/>
  <c r="C14" i="21"/>
  <c r="B17" i="21"/>
  <c r="C161" i="21"/>
  <c r="B14" i="21"/>
  <c r="B28" i="21"/>
  <c r="B37" i="21"/>
  <c r="B45" i="21"/>
  <c r="B53" i="21"/>
  <c r="B61" i="21"/>
  <c r="B161" i="21"/>
  <c r="B165" i="21"/>
  <c r="B171" i="21"/>
  <c r="B194" i="21"/>
  <c r="E216" i="21"/>
  <c r="B219" i="21"/>
  <c r="B224" i="21"/>
  <c r="B242" i="21"/>
  <c r="D247" i="21"/>
  <c r="C255" i="21"/>
  <c r="B59" i="21"/>
  <c r="B69" i="21"/>
  <c r="B77" i="21"/>
  <c r="B67" i="21"/>
  <c r="C15" i="21"/>
  <c r="E19" i="21"/>
  <c r="C20" i="21"/>
  <c r="B26" i="21"/>
  <c r="C27" i="21"/>
  <c r="C31" i="21"/>
  <c r="E35" i="21"/>
  <c r="C36" i="21"/>
  <c r="E38" i="21"/>
  <c r="C39" i="21"/>
  <c r="E43" i="21"/>
  <c r="C44" i="21"/>
  <c r="E46" i="21"/>
  <c r="C47" i="21"/>
  <c r="E51" i="21"/>
  <c r="C52" i="21"/>
  <c r="E54" i="21"/>
  <c r="C55" i="21"/>
  <c r="E59" i="21"/>
  <c r="C60" i="21"/>
  <c r="E62" i="21"/>
  <c r="C63" i="21"/>
  <c r="E67" i="21"/>
  <c r="C68" i="21"/>
  <c r="E70" i="21"/>
  <c r="C71" i="21"/>
  <c r="E75" i="21"/>
  <c r="C76" i="21"/>
  <c r="E78" i="21"/>
  <c r="C79" i="21"/>
  <c r="E83" i="21"/>
  <c r="C84" i="21"/>
  <c r="E86" i="21"/>
  <c r="C87" i="21"/>
  <c r="E91" i="21"/>
  <c r="C92" i="21"/>
  <c r="E94" i="21"/>
  <c r="C95" i="21"/>
  <c r="E99" i="21"/>
  <c r="C100" i="21"/>
  <c r="E102" i="21"/>
  <c r="C103" i="21"/>
  <c r="E107" i="21"/>
  <c r="C108" i="21"/>
  <c r="E110" i="21"/>
  <c r="C111" i="21"/>
  <c r="E115" i="21"/>
  <c r="C116" i="21"/>
  <c r="E118" i="21"/>
  <c r="C119" i="21"/>
  <c r="E123" i="21"/>
  <c r="C124" i="21"/>
  <c r="E126" i="21"/>
  <c r="C127" i="21"/>
  <c r="E131" i="21"/>
  <c r="C132" i="21"/>
  <c r="E134" i="21"/>
  <c r="C135" i="21"/>
  <c r="E139" i="21"/>
  <c r="C140" i="21"/>
  <c r="E142" i="21"/>
  <c r="C143" i="21"/>
  <c r="E147" i="21"/>
  <c r="C148" i="21"/>
  <c r="E150" i="21"/>
  <c r="C151" i="21"/>
  <c r="E155" i="21"/>
  <c r="C156" i="21"/>
  <c r="E158" i="21"/>
  <c r="C159" i="21"/>
  <c r="E163" i="21"/>
  <c r="C164" i="21"/>
  <c r="E166" i="21"/>
  <c r="C167" i="21"/>
  <c r="D175" i="21"/>
  <c r="E176" i="21"/>
  <c r="C177" i="21"/>
  <c r="C183" i="21"/>
  <c r="B184" i="21"/>
  <c r="B185" i="21"/>
  <c r="B186" i="21"/>
  <c r="B191" i="21"/>
  <c r="B195" i="21"/>
  <c r="D207" i="21"/>
  <c r="E208" i="21"/>
  <c r="C209" i="21"/>
  <c r="C215" i="21"/>
  <c r="B216" i="21"/>
  <c r="B217" i="21"/>
  <c r="B218" i="21"/>
  <c r="B223" i="21"/>
  <c r="B227" i="21"/>
  <c r="D239" i="21"/>
  <c r="E240" i="21"/>
  <c r="C241" i="21"/>
  <c r="C247" i="21"/>
  <c r="B248" i="21"/>
  <c r="B249" i="21"/>
  <c r="B250" i="21"/>
  <c r="B255" i="21"/>
  <c r="B259" i="21"/>
  <c r="B19" i="21"/>
  <c r="D19" i="21"/>
  <c r="B20" i="21"/>
  <c r="D35" i="21"/>
  <c r="B36" i="21"/>
  <c r="C38" i="21"/>
  <c r="B39" i="21"/>
  <c r="D43" i="21"/>
  <c r="B44" i="21"/>
  <c r="C46" i="21"/>
  <c r="B47" i="21"/>
  <c r="D51" i="21"/>
  <c r="B52" i="21"/>
  <c r="C54" i="21"/>
  <c r="B55" i="21"/>
  <c r="D59" i="21"/>
  <c r="B60" i="21"/>
  <c r="C62" i="21"/>
  <c r="B63" i="21"/>
  <c r="D67" i="21"/>
  <c r="B68" i="21"/>
  <c r="C70" i="21"/>
  <c r="B71" i="21"/>
  <c r="D75" i="21"/>
  <c r="B76" i="21"/>
  <c r="C78" i="21"/>
  <c r="B79" i="21"/>
  <c r="D83" i="21"/>
  <c r="B84" i="21"/>
  <c r="C86" i="21"/>
  <c r="B87" i="21"/>
  <c r="D91" i="21"/>
  <c r="B92" i="21"/>
  <c r="C94" i="21"/>
  <c r="B95" i="21"/>
  <c r="D99" i="21"/>
  <c r="B100" i="21"/>
  <c r="C102" i="21"/>
  <c r="B103" i="21"/>
  <c r="D107" i="21"/>
  <c r="B108" i="21"/>
  <c r="C110" i="21"/>
  <c r="B111" i="21"/>
  <c r="D115" i="21"/>
  <c r="B116" i="21"/>
  <c r="C118" i="21"/>
  <c r="B119" i="21"/>
  <c r="D123" i="21"/>
  <c r="B124" i="21"/>
  <c r="C126" i="21"/>
  <c r="B127" i="21"/>
  <c r="D131" i="21"/>
  <c r="B132" i="21"/>
  <c r="C134" i="21"/>
  <c r="B135" i="21"/>
  <c r="D139" i="21"/>
  <c r="B140" i="21"/>
  <c r="C142" i="21"/>
  <c r="B143" i="21"/>
  <c r="D147" i="21"/>
  <c r="B148" i="21"/>
  <c r="C150" i="21"/>
  <c r="B151" i="21"/>
  <c r="D155" i="21"/>
  <c r="B156" i="21"/>
  <c r="C158" i="21"/>
  <c r="B159" i="21"/>
  <c r="D163" i="21"/>
  <c r="B164" i="21"/>
  <c r="C166" i="21"/>
  <c r="B167" i="21"/>
  <c r="C175" i="21"/>
  <c r="B176" i="21"/>
  <c r="B177" i="21"/>
  <c r="C207" i="21"/>
  <c r="B208" i="21"/>
  <c r="B209" i="21"/>
  <c r="C239" i="21"/>
  <c r="B240" i="21"/>
  <c r="B241" i="21"/>
  <c r="B247" i="21"/>
  <c r="B35" i="21"/>
  <c r="C17" i="21"/>
  <c r="B18" i="21"/>
  <c r="C22" i="21"/>
  <c r="C23" i="21"/>
  <c r="C28" i="21"/>
  <c r="C33" i="21"/>
  <c r="B34" i="21"/>
  <c r="B38" i="21"/>
  <c r="C41" i="21"/>
  <c r="B42" i="21"/>
  <c r="B46" i="21"/>
  <c r="C49" i="21"/>
  <c r="B50" i="21"/>
  <c r="B54" i="21"/>
  <c r="C57" i="21"/>
  <c r="B58" i="21"/>
  <c r="B62" i="21"/>
  <c r="C65" i="21"/>
  <c r="B66" i="21"/>
  <c r="B70" i="21"/>
  <c r="C73" i="21"/>
  <c r="B74" i="21"/>
  <c r="B78" i="21"/>
  <c r="C81" i="21"/>
  <c r="B82" i="21"/>
  <c r="B86" i="21"/>
  <c r="C89" i="21"/>
  <c r="B90" i="21"/>
  <c r="B94" i="21"/>
  <c r="C97" i="21"/>
  <c r="B98" i="21"/>
  <c r="B102" i="21"/>
  <c r="C105" i="21"/>
  <c r="B106" i="21"/>
  <c r="B110" i="21"/>
  <c r="C113" i="21"/>
  <c r="B114" i="21"/>
  <c r="B118" i="21"/>
  <c r="C121" i="21"/>
  <c r="B122" i="21"/>
  <c r="B126" i="21"/>
  <c r="C129" i="21"/>
  <c r="B130" i="21"/>
  <c r="B134" i="21"/>
  <c r="C137" i="21"/>
  <c r="B138" i="21"/>
  <c r="B142" i="21"/>
  <c r="C145" i="21"/>
  <c r="B146" i="21"/>
  <c r="B150" i="21"/>
  <c r="C153" i="21"/>
  <c r="B154" i="21"/>
  <c r="B158" i="21"/>
  <c r="B162" i="21"/>
  <c r="B166" i="21"/>
  <c r="B170" i="21"/>
  <c r="B175" i="21"/>
  <c r="B179" i="21"/>
  <c r="D191" i="21"/>
  <c r="E192" i="21"/>
  <c r="C193" i="21"/>
  <c r="B202" i="21"/>
  <c r="B207" i="21"/>
  <c r="B211" i="21"/>
  <c r="D223" i="21"/>
  <c r="E224" i="21"/>
  <c r="C225" i="21"/>
  <c r="B239" i="21"/>
  <c r="D255" i="21"/>
  <c r="E256" i="21"/>
  <c r="B13" i="21"/>
  <c r="E24" i="21"/>
  <c r="E29" i="21"/>
  <c r="B31" i="21"/>
  <c r="E37" i="21"/>
  <c r="E45" i="21"/>
  <c r="E48" i="21"/>
  <c r="E53" i="21"/>
  <c r="E56" i="21"/>
  <c r="E61" i="21"/>
  <c r="E64" i="21"/>
  <c r="E69" i="21"/>
  <c r="E72" i="21"/>
  <c r="E77" i="21"/>
  <c r="E80" i="21"/>
  <c r="E85" i="21"/>
  <c r="E88" i="21"/>
  <c r="E93" i="21"/>
  <c r="E96" i="21"/>
  <c r="E101" i="21"/>
  <c r="E104" i="21"/>
  <c r="E109" i="21"/>
  <c r="E112" i="21"/>
  <c r="E117" i="21"/>
  <c r="E120" i="21"/>
  <c r="E125" i="21"/>
  <c r="E128" i="21"/>
  <c r="E133" i="21"/>
  <c r="E136" i="21"/>
  <c r="E141" i="21"/>
  <c r="E144" i="21"/>
  <c r="E149" i="21"/>
  <c r="E152" i="21"/>
  <c r="E157" i="21"/>
  <c r="E160" i="21"/>
  <c r="E165" i="21"/>
  <c r="E168" i="21"/>
  <c r="D173" i="21"/>
  <c r="E174" i="21"/>
  <c r="D181" i="21"/>
  <c r="E182" i="21"/>
  <c r="D189" i="21"/>
  <c r="E190" i="21"/>
  <c r="D197" i="21"/>
  <c r="E198" i="21"/>
  <c r="D205" i="21"/>
  <c r="E206" i="21"/>
  <c r="D213" i="21"/>
  <c r="E214" i="21"/>
  <c r="D221" i="21"/>
  <c r="E222" i="21"/>
  <c r="D229" i="21"/>
  <c r="E230" i="21"/>
  <c r="D237" i="21"/>
  <c r="E238" i="21"/>
  <c r="D245" i="21"/>
  <c r="E246" i="21"/>
  <c r="D253" i="21"/>
  <c r="E254" i="21"/>
  <c r="D261" i="21"/>
  <c r="B21" i="21"/>
  <c r="B29" i="21"/>
  <c r="E13" i="21"/>
  <c r="B15" i="21"/>
  <c r="D13" i="21"/>
  <c r="E15" i="21"/>
  <c r="C16" i="21"/>
  <c r="E18" i="21"/>
  <c r="D21" i="21"/>
  <c r="E23" i="21"/>
  <c r="C24" i="21"/>
  <c r="E26" i="21"/>
  <c r="D29" i="21"/>
  <c r="E31" i="21"/>
  <c r="C32" i="21"/>
  <c r="E34" i="21"/>
  <c r="D37" i="21"/>
  <c r="E39" i="21"/>
  <c r="C40" i="21"/>
  <c r="E42" i="21"/>
  <c r="D45" i="21"/>
  <c r="E47" i="21"/>
  <c r="C48" i="21"/>
  <c r="E50" i="21"/>
  <c r="D53" i="21"/>
  <c r="E55" i="21"/>
  <c r="C56" i="21"/>
  <c r="E58" i="21"/>
  <c r="D61" i="21"/>
  <c r="E63" i="21"/>
  <c r="C64" i="21"/>
  <c r="E66" i="21"/>
  <c r="D69" i="21"/>
  <c r="E71" i="21"/>
  <c r="C72" i="21"/>
  <c r="E74" i="21"/>
  <c r="D77" i="21"/>
  <c r="E79" i="21"/>
  <c r="C80" i="21"/>
  <c r="E82" i="21"/>
  <c r="D85" i="21"/>
  <c r="E87" i="21"/>
  <c r="C88" i="21"/>
  <c r="E90" i="21"/>
  <c r="D93" i="21"/>
  <c r="E95" i="21"/>
  <c r="C96" i="21"/>
  <c r="E98" i="21"/>
  <c r="D101" i="21"/>
  <c r="E103" i="21"/>
  <c r="C104" i="21"/>
  <c r="E106" i="21"/>
  <c r="D109" i="21"/>
  <c r="E111" i="21"/>
  <c r="C112" i="21"/>
  <c r="E114" i="21"/>
  <c r="D117" i="21"/>
  <c r="E119" i="21"/>
  <c r="C120" i="21"/>
  <c r="E122" i="21"/>
  <c r="D125" i="21"/>
  <c r="E127" i="21"/>
  <c r="C128" i="21"/>
  <c r="E130" i="21"/>
  <c r="D133" i="21"/>
  <c r="E135" i="21"/>
  <c r="C136" i="21"/>
  <c r="E138" i="21"/>
  <c r="D141" i="21"/>
  <c r="E143" i="21"/>
  <c r="C144" i="21"/>
  <c r="E146" i="21"/>
  <c r="D149" i="21"/>
  <c r="E151" i="21"/>
  <c r="C152" i="21"/>
  <c r="E154" i="21"/>
  <c r="D157" i="21"/>
  <c r="E159" i="21"/>
  <c r="C160" i="21"/>
  <c r="E162" i="21"/>
  <c r="D165" i="21"/>
  <c r="E167" i="21"/>
  <c r="C168" i="21"/>
  <c r="D171" i="21"/>
  <c r="E172" i="21"/>
  <c r="C173" i="21"/>
  <c r="B174" i="21"/>
  <c r="D179" i="21"/>
  <c r="E180" i="21"/>
  <c r="C181" i="21"/>
  <c r="B182" i="21"/>
  <c r="D187" i="21"/>
  <c r="E188" i="21"/>
  <c r="C189" i="21"/>
  <c r="B190" i="21"/>
  <c r="D195" i="21"/>
  <c r="E196" i="21"/>
  <c r="C197" i="21"/>
  <c r="B198" i="21"/>
  <c r="D203" i="21"/>
  <c r="E204" i="21"/>
  <c r="C205" i="21"/>
  <c r="B206" i="21"/>
  <c r="D211" i="21"/>
  <c r="E212" i="21"/>
  <c r="C213" i="21"/>
  <c r="B214" i="21"/>
  <c r="D219" i="21"/>
  <c r="E220" i="21"/>
  <c r="C221" i="21"/>
  <c r="B222" i="21"/>
  <c r="D227" i="21"/>
  <c r="E228" i="21"/>
  <c r="C229" i="21"/>
  <c r="B230" i="21"/>
  <c r="D235" i="21"/>
  <c r="E236" i="21"/>
  <c r="C237" i="21"/>
  <c r="B238" i="21"/>
  <c r="D243" i="21"/>
  <c r="E244" i="21"/>
  <c r="C245" i="21"/>
  <c r="B246" i="21"/>
  <c r="D251" i="21"/>
  <c r="E252" i="21"/>
  <c r="C253" i="21"/>
  <c r="B254" i="21"/>
  <c r="D259" i="21"/>
  <c r="E260" i="21"/>
  <c r="C261" i="21"/>
  <c r="E16" i="21"/>
  <c r="E21" i="21"/>
  <c r="B23" i="21"/>
  <c r="E32" i="21"/>
  <c r="E40" i="21"/>
  <c r="E12" i="21"/>
  <c r="B16" i="21"/>
  <c r="C18" i="21"/>
  <c r="E20" i="21"/>
  <c r="B24" i="21"/>
  <c r="C26" i="21"/>
  <c r="E28" i="21"/>
  <c r="B32" i="21"/>
  <c r="C34" i="21"/>
  <c r="E36" i="21"/>
  <c r="B40" i="21"/>
  <c r="C42" i="21"/>
  <c r="E44" i="21"/>
  <c r="B48" i="21"/>
  <c r="C50" i="21"/>
  <c r="E52" i="21"/>
  <c r="B56" i="21"/>
  <c r="C58" i="21"/>
  <c r="E60" i="21"/>
  <c r="B64" i="21"/>
  <c r="C66" i="21"/>
  <c r="E68" i="21"/>
  <c r="B72" i="21"/>
  <c r="C74" i="21"/>
  <c r="E76" i="21"/>
  <c r="B80" i="21"/>
  <c r="C82" i="21"/>
  <c r="E84" i="21"/>
  <c r="B88" i="21"/>
  <c r="C90" i="21"/>
  <c r="E92" i="21"/>
  <c r="B96" i="21"/>
  <c r="C98" i="21"/>
  <c r="E100" i="21"/>
  <c r="B104" i="21"/>
  <c r="C106" i="21"/>
  <c r="E108" i="21"/>
  <c r="B112" i="21"/>
  <c r="C114" i="21"/>
  <c r="E116" i="21"/>
  <c r="B120" i="21"/>
  <c r="C122" i="21"/>
  <c r="E124" i="21"/>
  <c r="B128" i="21"/>
  <c r="C130" i="21"/>
  <c r="E132" i="21"/>
  <c r="B136" i="21"/>
  <c r="C138" i="21"/>
  <c r="E140" i="21"/>
  <c r="B144" i="21"/>
  <c r="C146" i="21"/>
  <c r="E148" i="21"/>
  <c r="B152" i="21"/>
  <c r="C154" i="21"/>
  <c r="E156" i="21"/>
  <c r="B160" i="21"/>
  <c r="C162" i="21"/>
  <c r="E164" i="21"/>
  <c r="B168" i="21"/>
  <c r="E170" i="21"/>
  <c r="C171" i="21"/>
  <c r="B172" i="21"/>
  <c r="B173" i="21"/>
  <c r="D177" i="21"/>
  <c r="E178" i="21"/>
  <c r="C179" i="21"/>
  <c r="B180" i="21"/>
  <c r="B181" i="21"/>
  <c r="D185" i="21"/>
  <c r="E186" i="21"/>
  <c r="C187" i="21"/>
  <c r="B188" i="21"/>
  <c r="B189" i="21"/>
  <c r="D193" i="21"/>
  <c r="E194" i="21"/>
  <c r="C195" i="21"/>
  <c r="B196" i="21"/>
  <c r="B197" i="21"/>
  <c r="D201" i="21"/>
  <c r="E202" i="21"/>
  <c r="C203" i="21"/>
  <c r="B204" i="21"/>
  <c r="B205" i="21"/>
  <c r="D209" i="21"/>
  <c r="E210" i="21"/>
  <c r="C211" i="21"/>
  <c r="B212" i="21"/>
  <c r="B213" i="21"/>
  <c r="D217" i="21"/>
  <c r="E218" i="21"/>
  <c r="C219" i="21"/>
  <c r="B220" i="21"/>
  <c r="B221" i="21"/>
  <c r="D225" i="21"/>
  <c r="E226" i="21"/>
  <c r="C227" i="21"/>
  <c r="B228" i="21"/>
  <c r="B229" i="21"/>
  <c r="D233" i="21"/>
  <c r="E234" i="21"/>
  <c r="C235" i="21"/>
  <c r="B236" i="21"/>
  <c r="B237" i="21"/>
  <c r="D241" i="21"/>
  <c r="E242" i="21"/>
  <c r="C243" i="21"/>
  <c r="B244" i="21"/>
  <c r="B245" i="21"/>
  <c r="D249" i="21"/>
  <c r="E250" i="21"/>
  <c r="C251" i="21"/>
  <c r="B252" i="21"/>
  <c r="B253" i="21"/>
  <c r="D257" i="21"/>
  <c r="E258" i="21"/>
  <c r="C259" i="21"/>
  <c r="B260" i="21"/>
  <c r="B261" i="21"/>
  <c r="D12" i="21"/>
  <c r="D170" i="21"/>
  <c r="D172" i="21"/>
  <c r="D174" i="21"/>
  <c r="D176" i="21"/>
  <c r="D178" i="21"/>
  <c r="D180" i="21"/>
  <c r="D182" i="21"/>
  <c r="D184" i="21"/>
  <c r="D186" i="21"/>
  <c r="D188" i="21"/>
  <c r="D190" i="21"/>
  <c r="D192" i="21"/>
  <c r="D194" i="21"/>
  <c r="D196" i="21"/>
  <c r="D198" i="21"/>
  <c r="D200" i="21"/>
  <c r="D202" i="21"/>
  <c r="D204" i="21"/>
  <c r="D206" i="21"/>
  <c r="D208" i="21"/>
  <c r="D210" i="21"/>
  <c r="D212" i="21"/>
  <c r="D214" i="21"/>
  <c r="D216" i="21"/>
  <c r="D218" i="21"/>
  <c r="D220" i="21"/>
  <c r="D222" i="21"/>
  <c r="D224" i="21"/>
  <c r="D226" i="21"/>
  <c r="D228" i="21"/>
  <c r="D230" i="21"/>
  <c r="D232" i="21"/>
  <c r="D234" i="21"/>
  <c r="D236" i="21"/>
  <c r="D238" i="21"/>
  <c r="D240" i="21"/>
  <c r="D242" i="21"/>
  <c r="D244" i="21"/>
  <c r="D246" i="21"/>
  <c r="D248" i="21"/>
  <c r="D250" i="21"/>
  <c r="D252" i="21"/>
  <c r="D254" i="21"/>
  <c r="D256" i="21"/>
  <c r="D258" i="21"/>
  <c r="D260" i="21"/>
  <c r="AM267" i="20"/>
  <c r="AM265" i="20"/>
  <c r="AC266" i="20"/>
  <c r="AB267" i="20"/>
  <c r="Q265" i="20"/>
  <c r="R266" i="20"/>
  <c r="S266" i="20" l="1"/>
  <c r="AA266" i="20"/>
  <c r="T266" i="20"/>
  <c r="K263" i="21"/>
  <c r="I263" i="21"/>
  <c r="W266" i="20"/>
  <c r="Z266" i="20"/>
  <c r="Y266" i="20"/>
  <c r="X266" i="20"/>
  <c r="AG266" i="20"/>
  <c r="AE266" i="20"/>
  <c r="AL266" i="20"/>
  <c r="AJ266" i="20"/>
  <c r="AH266" i="20"/>
  <c r="AF266" i="20"/>
  <c r="AD266" i="20"/>
  <c r="AK266" i="20"/>
  <c r="AI266" i="20"/>
  <c r="Q261" i="18" l="1"/>
  <c r="G261" i="21" s="1"/>
  <c r="H261" i="21" s="1"/>
  <c r="Q260" i="18"/>
  <c r="G260" i="21" s="1"/>
  <c r="H260" i="21" s="1"/>
  <c r="Q259" i="18"/>
  <c r="G259" i="21" s="1"/>
  <c r="H259" i="21" s="1"/>
  <c r="Q258" i="18"/>
  <c r="G258" i="21" s="1"/>
  <c r="H258" i="21" s="1"/>
  <c r="Q257" i="18"/>
  <c r="G257" i="21" s="1"/>
  <c r="H257" i="21" s="1"/>
  <c r="Q256" i="18"/>
  <c r="G256" i="21" s="1"/>
  <c r="H256" i="21" s="1"/>
  <c r="Q255" i="18"/>
  <c r="G255" i="21" s="1"/>
  <c r="H255" i="21" s="1"/>
  <c r="Q254" i="18"/>
  <c r="G254" i="21" s="1"/>
  <c r="H254" i="21" s="1"/>
  <c r="Q253" i="18"/>
  <c r="G253" i="21" s="1"/>
  <c r="H253" i="21" s="1"/>
  <c r="Q252" i="18"/>
  <c r="G252" i="21" s="1"/>
  <c r="H252" i="21" s="1"/>
  <c r="Q251" i="18"/>
  <c r="G251" i="21" s="1"/>
  <c r="H251" i="21" s="1"/>
  <c r="Q250" i="18"/>
  <c r="G250" i="21" s="1"/>
  <c r="H250" i="21" s="1"/>
  <c r="Q249" i="18"/>
  <c r="G249" i="21" s="1"/>
  <c r="H249" i="21" s="1"/>
  <c r="Q248" i="18"/>
  <c r="G248" i="21" s="1"/>
  <c r="H248" i="21" s="1"/>
  <c r="Q247" i="18"/>
  <c r="G247" i="21" s="1"/>
  <c r="H247" i="21" s="1"/>
  <c r="Q246" i="18"/>
  <c r="G246" i="21" s="1"/>
  <c r="H246" i="21" s="1"/>
  <c r="Q245" i="18"/>
  <c r="G245" i="21" s="1"/>
  <c r="H245" i="21" s="1"/>
  <c r="Q244" i="18"/>
  <c r="G244" i="21" s="1"/>
  <c r="H244" i="21" s="1"/>
  <c r="Q243" i="18"/>
  <c r="G243" i="21" s="1"/>
  <c r="H243" i="21" s="1"/>
  <c r="Q242" i="18"/>
  <c r="G242" i="21" s="1"/>
  <c r="H242" i="21" s="1"/>
  <c r="Q241" i="18"/>
  <c r="G241" i="21" s="1"/>
  <c r="H241" i="21" s="1"/>
  <c r="Q240" i="18"/>
  <c r="G240" i="21" s="1"/>
  <c r="H240" i="21" s="1"/>
  <c r="Q239" i="18"/>
  <c r="G239" i="21" s="1"/>
  <c r="H239" i="21" s="1"/>
  <c r="Q238" i="18"/>
  <c r="G238" i="21" s="1"/>
  <c r="H238" i="21" s="1"/>
  <c r="Q237" i="18"/>
  <c r="G237" i="21" s="1"/>
  <c r="H237" i="21" s="1"/>
  <c r="Q236" i="18"/>
  <c r="G236" i="21" s="1"/>
  <c r="H236" i="21" s="1"/>
  <c r="Q235" i="18"/>
  <c r="G235" i="21" s="1"/>
  <c r="H235" i="21" s="1"/>
  <c r="Q234" i="18"/>
  <c r="G234" i="21" s="1"/>
  <c r="H234" i="21" s="1"/>
  <c r="Q233" i="18"/>
  <c r="G233" i="21" s="1"/>
  <c r="H233" i="21" s="1"/>
  <c r="Q232" i="18"/>
  <c r="G232" i="21" s="1"/>
  <c r="H232" i="21" s="1"/>
  <c r="Q231" i="18"/>
  <c r="G231" i="21" s="1"/>
  <c r="H231" i="21" s="1"/>
  <c r="Q230" i="18"/>
  <c r="G230" i="21" s="1"/>
  <c r="H230" i="21" s="1"/>
  <c r="Q229" i="18"/>
  <c r="G229" i="21" s="1"/>
  <c r="H229" i="21" s="1"/>
  <c r="Q228" i="18"/>
  <c r="G228" i="21" s="1"/>
  <c r="H228" i="21" s="1"/>
  <c r="Q227" i="18"/>
  <c r="G227" i="21" s="1"/>
  <c r="H227" i="21" s="1"/>
  <c r="Q226" i="18"/>
  <c r="G226" i="21" s="1"/>
  <c r="H226" i="21" s="1"/>
  <c r="Q225" i="18"/>
  <c r="G225" i="21" s="1"/>
  <c r="H225" i="21" s="1"/>
  <c r="Q224" i="18"/>
  <c r="G224" i="21" s="1"/>
  <c r="H224" i="21" s="1"/>
  <c r="Q223" i="18"/>
  <c r="G223" i="21" s="1"/>
  <c r="H223" i="21" s="1"/>
  <c r="Q222" i="18"/>
  <c r="G222" i="21" s="1"/>
  <c r="H222" i="21" s="1"/>
  <c r="Q221" i="18"/>
  <c r="G221" i="21" s="1"/>
  <c r="H221" i="21" s="1"/>
  <c r="Q220" i="18"/>
  <c r="G220" i="21" s="1"/>
  <c r="H220" i="21" s="1"/>
  <c r="Q219" i="18"/>
  <c r="G219" i="21" s="1"/>
  <c r="H219" i="21" s="1"/>
  <c r="Q218" i="18"/>
  <c r="G218" i="21" s="1"/>
  <c r="H218" i="21" s="1"/>
  <c r="Q217" i="18"/>
  <c r="G217" i="21" s="1"/>
  <c r="H217" i="21" s="1"/>
  <c r="Q216" i="18"/>
  <c r="G216" i="21" s="1"/>
  <c r="H216" i="21" s="1"/>
  <c r="Q215" i="18"/>
  <c r="G215" i="21" s="1"/>
  <c r="H215" i="21" s="1"/>
  <c r="Q214" i="18"/>
  <c r="G214" i="21" s="1"/>
  <c r="H214" i="21" s="1"/>
  <c r="Q213" i="18"/>
  <c r="G213" i="21" s="1"/>
  <c r="H213" i="21" s="1"/>
  <c r="Q212" i="18"/>
  <c r="G212" i="21" s="1"/>
  <c r="H212" i="21" s="1"/>
  <c r="Q211" i="18"/>
  <c r="G211" i="21" s="1"/>
  <c r="H211" i="21" s="1"/>
  <c r="Q210" i="18"/>
  <c r="G210" i="21" s="1"/>
  <c r="H210" i="21" s="1"/>
  <c r="Q209" i="18"/>
  <c r="G209" i="21" s="1"/>
  <c r="H209" i="21" s="1"/>
  <c r="Q208" i="18"/>
  <c r="G208" i="21" s="1"/>
  <c r="H208" i="21" s="1"/>
  <c r="Q207" i="18"/>
  <c r="G207" i="21" s="1"/>
  <c r="H207" i="21" s="1"/>
  <c r="Q206" i="18"/>
  <c r="G206" i="21" s="1"/>
  <c r="H206" i="21" s="1"/>
  <c r="Q205" i="18"/>
  <c r="G205" i="21" s="1"/>
  <c r="H205" i="21" s="1"/>
  <c r="Q204" i="18"/>
  <c r="G204" i="21" s="1"/>
  <c r="H204" i="21" s="1"/>
  <c r="Q203" i="18"/>
  <c r="G203" i="21" s="1"/>
  <c r="H203" i="21" s="1"/>
  <c r="Q202" i="18"/>
  <c r="G202" i="21" s="1"/>
  <c r="H202" i="21" s="1"/>
  <c r="Q201" i="18"/>
  <c r="G201" i="21" s="1"/>
  <c r="H201" i="21" s="1"/>
  <c r="Q200" i="18"/>
  <c r="G200" i="21" s="1"/>
  <c r="H200" i="21" s="1"/>
  <c r="Q199" i="18"/>
  <c r="G199" i="21" s="1"/>
  <c r="H199" i="21" s="1"/>
  <c r="Q198" i="18"/>
  <c r="G198" i="21" s="1"/>
  <c r="H198" i="21" s="1"/>
  <c r="Q197" i="18"/>
  <c r="G197" i="21" s="1"/>
  <c r="H197" i="21" s="1"/>
  <c r="Q196" i="18"/>
  <c r="G196" i="21" s="1"/>
  <c r="H196" i="21" s="1"/>
  <c r="Q195" i="18"/>
  <c r="G195" i="21" s="1"/>
  <c r="H195" i="21" s="1"/>
  <c r="Q194" i="18"/>
  <c r="G194" i="21" s="1"/>
  <c r="H194" i="21" s="1"/>
  <c r="Q193" i="18"/>
  <c r="G193" i="21" s="1"/>
  <c r="H193" i="21" s="1"/>
  <c r="Q192" i="18"/>
  <c r="G192" i="21" s="1"/>
  <c r="H192" i="21" s="1"/>
  <c r="Q191" i="18"/>
  <c r="G191" i="21" s="1"/>
  <c r="H191" i="21" s="1"/>
  <c r="Q190" i="18"/>
  <c r="G190" i="21" s="1"/>
  <c r="H190" i="21" s="1"/>
  <c r="Q189" i="18"/>
  <c r="G189" i="21" s="1"/>
  <c r="H189" i="21" s="1"/>
  <c r="Q188" i="18"/>
  <c r="G188" i="21" s="1"/>
  <c r="H188" i="21" s="1"/>
  <c r="Q187" i="18"/>
  <c r="G187" i="21" s="1"/>
  <c r="H187" i="21" s="1"/>
  <c r="Q186" i="18"/>
  <c r="G186" i="21" s="1"/>
  <c r="H186" i="21" s="1"/>
  <c r="Q185" i="18"/>
  <c r="G185" i="21" s="1"/>
  <c r="H185" i="21" s="1"/>
  <c r="Q184" i="18"/>
  <c r="G184" i="21" s="1"/>
  <c r="H184" i="21" s="1"/>
  <c r="Q183" i="18"/>
  <c r="G183" i="21" s="1"/>
  <c r="H183" i="21" s="1"/>
  <c r="Q182" i="18"/>
  <c r="G182" i="21" s="1"/>
  <c r="H182" i="21" s="1"/>
  <c r="Q181" i="18"/>
  <c r="G181" i="21" s="1"/>
  <c r="H181" i="21" s="1"/>
  <c r="Q180" i="18"/>
  <c r="G180" i="21" s="1"/>
  <c r="H180" i="21" s="1"/>
  <c r="Q179" i="18"/>
  <c r="G179" i="21" s="1"/>
  <c r="H179" i="21" s="1"/>
  <c r="Q178" i="18"/>
  <c r="G178" i="21" s="1"/>
  <c r="H178" i="21" s="1"/>
  <c r="Q177" i="18"/>
  <c r="G177" i="21" s="1"/>
  <c r="H177" i="21" s="1"/>
  <c r="Q176" i="18"/>
  <c r="G176" i="21" s="1"/>
  <c r="H176" i="21" s="1"/>
  <c r="Q175" i="18"/>
  <c r="G175" i="21" s="1"/>
  <c r="H175" i="21" s="1"/>
  <c r="Q174" i="18"/>
  <c r="G174" i="21" s="1"/>
  <c r="H174" i="21" s="1"/>
  <c r="Q173" i="18"/>
  <c r="G173" i="21" s="1"/>
  <c r="H173" i="21" s="1"/>
  <c r="Q172" i="18"/>
  <c r="G172" i="21" s="1"/>
  <c r="H172" i="21" s="1"/>
  <c r="Q171" i="18"/>
  <c r="G171" i="21" s="1"/>
  <c r="H171" i="21" s="1"/>
  <c r="Q170" i="18"/>
  <c r="G170" i="21" s="1"/>
  <c r="H170" i="21" s="1"/>
  <c r="Q169" i="18"/>
  <c r="G169" i="21" s="1"/>
  <c r="H169" i="21" s="1"/>
  <c r="Q168" i="18"/>
  <c r="G168" i="21" s="1"/>
  <c r="H168" i="21" s="1"/>
  <c r="Q167" i="18"/>
  <c r="G167" i="21" s="1"/>
  <c r="H167" i="21" s="1"/>
  <c r="Q166" i="18"/>
  <c r="G166" i="21" s="1"/>
  <c r="H166" i="21" s="1"/>
  <c r="Q165" i="18"/>
  <c r="G165" i="21" s="1"/>
  <c r="H165" i="21" s="1"/>
  <c r="Q164" i="18"/>
  <c r="G164" i="21" s="1"/>
  <c r="H164" i="21" s="1"/>
  <c r="Q163" i="18"/>
  <c r="G163" i="21" s="1"/>
  <c r="H163" i="21" s="1"/>
  <c r="Q162" i="18"/>
  <c r="G162" i="21" s="1"/>
  <c r="H162" i="21" s="1"/>
  <c r="Q161" i="18"/>
  <c r="G161" i="21" s="1"/>
  <c r="H161" i="21" s="1"/>
  <c r="Q160" i="18"/>
  <c r="G160" i="21" s="1"/>
  <c r="H160" i="21" s="1"/>
  <c r="Q159" i="18"/>
  <c r="G159" i="21" s="1"/>
  <c r="H159" i="21" s="1"/>
  <c r="Q158" i="18"/>
  <c r="G158" i="21" s="1"/>
  <c r="H158" i="21" s="1"/>
  <c r="Q157" i="18"/>
  <c r="G157" i="21" s="1"/>
  <c r="H157" i="21" s="1"/>
  <c r="Q156" i="18"/>
  <c r="G156" i="21" s="1"/>
  <c r="H156" i="21" s="1"/>
  <c r="Q155" i="18"/>
  <c r="G155" i="21" s="1"/>
  <c r="H155" i="21" s="1"/>
  <c r="Q154" i="18"/>
  <c r="G154" i="21" s="1"/>
  <c r="H154" i="21" s="1"/>
  <c r="Q153" i="18"/>
  <c r="G153" i="21" s="1"/>
  <c r="H153" i="21" s="1"/>
  <c r="Q152" i="18"/>
  <c r="G152" i="21" s="1"/>
  <c r="H152" i="21" s="1"/>
  <c r="Q151" i="18"/>
  <c r="G151" i="21" s="1"/>
  <c r="H151" i="21" s="1"/>
  <c r="Q150" i="18"/>
  <c r="G150" i="21" s="1"/>
  <c r="H150" i="21" s="1"/>
  <c r="Q149" i="18"/>
  <c r="G149" i="21" s="1"/>
  <c r="H149" i="21" s="1"/>
  <c r="Q148" i="18"/>
  <c r="G148" i="21" s="1"/>
  <c r="H148" i="21" s="1"/>
  <c r="Q147" i="18"/>
  <c r="G147" i="21" s="1"/>
  <c r="H147" i="21" s="1"/>
  <c r="Q146" i="18"/>
  <c r="G146" i="21" s="1"/>
  <c r="H146" i="21" s="1"/>
  <c r="Q145" i="18"/>
  <c r="G145" i="21" s="1"/>
  <c r="H145" i="21" s="1"/>
  <c r="Q144" i="18"/>
  <c r="G144" i="21" s="1"/>
  <c r="H144" i="21" s="1"/>
  <c r="Q143" i="18"/>
  <c r="G143" i="21" s="1"/>
  <c r="H143" i="21" s="1"/>
  <c r="Q142" i="18"/>
  <c r="G142" i="21" s="1"/>
  <c r="H142" i="21" s="1"/>
  <c r="Q141" i="18"/>
  <c r="G141" i="21" s="1"/>
  <c r="H141" i="21" s="1"/>
  <c r="Q140" i="18"/>
  <c r="G140" i="21" s="1"/>
  <c r="H140" i="21" s="1"/>
  <c r="Q139" i="18"/>
  <c r="G139" i="21" s="1"/>
  <c r="H139" i="21" s="1"/>
  <c r="Q138" i="18"/>
  <c r="G138" i="21" s="1"/>
  <c r="H138" i="21" s="1"/>
  <c r="Q137" i="18"/>
  <c r="G137" i="21" s="1"/>
  <c r="H137" i="21" s="1"/>
  <c r="Q136" i="18"/>
  <c r="G136" i="21" s="1"/>
  <c r="H136" i="21" s="1"/>
  <c r="Q135" i="18"/>
  <c r="G135" i="21" s="1"/>
  <c r="H135" i="21" s="1"/>
  <c r="Q134" i="18"/>
  <c r="G134" i="21" s="1"/>
  <c r="H134" i="21" s="1"/>
  <c r="Q133" i="18"/>
  <c r="G133" i="21" s="1"/>
  <c r="H133" i="21" s="1"/>
  <c r="Q132" i="18"/>
  <c r="G132" i="21" s="1"/>
  <c r="H132" i="21" s="1"/>
  <c r="Q131" i="18"/>
  <c r="G131" i="21" s="1"/>
  <c r="H131" i="21" s="1"/>
  <c r="Q130" i="18"/>
  <c r="G130" i="21" s="1"/>
  <c r="H130" i="21" s="1"/>
  <c r="Q129" i="18"/>
  <c r="G129" i="21" s="1"/>
  <c r="H129" i="21" s="1"/>
  <c r="Q128" i="18"/>
  <c r="G128" i="21" s="1"/>
  <c r="H128" i="21" s="1"/>
  <c r="Q127" i="18"/>
  <c r="G127" i="21" s="1"/>
  <c r="H127" i="21" s="1"/>
  <c r="Q126" i="18"/>
  <c r="G126" i="21" s="1"/>
  <c r="H126" i="21" s="1"/>
  <c r="Q125" i="18"/>
  <c r="G125" i="21" s="1"/>
  <c r="H125" i="21" s="1"/>
  <c r="Q124" i="18"/>
  <c r="G124" i="21" s="1"/>
  <c r="H124" i="21" s="1"/>
  <c r="Q123" i="18"/>
  <c r="G123" i="21" s="1"/>
  <c r="H123" i="21" s="1"/>
  <c r="Q122" i="18"/>
  <c r="G122" i="21" s="1"/>
  <c r="H122" i="21" s="1"/>
  <c r="Q121" i="18"/>
  <c r="G121" i="21" s="1"/>
  <c r="H121" i="21" s="1"/>
  <c r="Q120" i="18"/>
  <c r="G120" i="21" s="1"/>
  <c r="H120" i="21" s="1"/>
  <c r="Q119" i="18"/>
  <c r="G119" i="21" s="1"/>
  <c r="H119" i="21" s="1"/>
  <c r="Q118" i="18"/>
  <c r="G118" i="21" s="1"/>
  <c r="H118" i="21" s="1"/>
  <c r="Q117" i="18"/>
  <c r="G117" i="21" s="1"/>
  <c r="H117" i="21" s="1"/>
  <c r="Q116" i="18"/>
  <c r="G116" i="21" s="1"/>
  <c r="H116" i="21" s="1"/>
  <c r="Q115" i="18"/>
  <c r="G115" i="21" s="1"/>
  <c r="H115" i="21" s="1"/>
  <c r="Q114" i="18"/>
  <c r="G114" i="21" s="1"/>
  <c r="H114" i="21" s="1"/>
  <c r="Q113" i="18"/>
  <c r="G113" i="21" s="1"/>
  <c r="H113" i="21" s="1"/>
  <c r="Q112" i="18"/>
  <c r="G112" i="21" s="1"/>
  <c r="H112" i="21" s="1"/>
  <c r="Q111" i="18"/>
  <c r="G111" i="21" s="1"/>
  <c r="H111" i="21" s="1"/>
  <c r="Q110" i="18"/>
  <c r="G110" i="21" s="1"/>
  <c r="H110" i="21" s="1"/>
  <c r="Q109" i="18"/>
  <c r="G109" i="21" s="1"/>
  <c r="H109" i="21" s="1"/>
  <c r="Q108" i="18"/>
  <c r="G108" i="21" s="1"/>
  <c r="H108" i="21" s="1"/>
  <c r="Q107" i="18"/>
  <c r="G107" i="21" s="1"/>
  <c r="H107" i="21" s="1"/>
  <c r="Q106" i="18"/>
  <c r="G106" i="21" s="1"/>
  <c r="H106" i="21" s="1"/>
  <c r="Q105" i="18"/>
  <c r="G105" i="21" s="1"/>
  <c r="H105" i="21" s="1"/>
  <c r="Q104" i="18"/>
  <c r="G104" i="21" s="1"/>
  <c r="H104" i="21" s="1"/>
  <c r="Q103" i="18"/>
  <c r="G103" i="21" s="1"/>
  <c r="H103" i="21" s="1"/>
  <c r="Q102" i="18"/>
  <c r="G102" i="21" s="1"/>
  <c r="H102" i="21" s="1"/>
  <c r="Q101" i="18"/>
  <c r="G101" i="21" s="1"/>
  <c r="H101" i="21" s="1"/>
  <c r="Q100" i="18"/>
  <c r="G100" i="21" s="1"/>
  <c r="H100" i="21" s="1"/>
  <c r="Q99" i="18"/>
  <c r="G99" i="21" s="1"/>
  <c r="H99" i="21" s="1"/>
  <c r="Q98" i="18"/>
  <c r="G98" i="21" s="1"/>
  <c r="H98" i="21" s="1"/>
  <c r="Q97" i="18"/>
  <c r="G97" i="21" s="1"/>
  <c r="H97" i="21" s="1"/>
  <c r="Q96" i="18"/>
  <c r="G96" i="21" s="1"/>
  <c r="H96" i="21" s="1"/>
  <c r="Q95" i="18"/>
  <c r="G95" i="21" s="1"/>
  <c r="H95" i="21" s="1"/>
  <c r="Q94" i="18"/>
  <c r="G94" i="21" s="1"/>
  <c r="H94" i="21" s="1"/>
  <c r="Q93" i="18"/>
  <c r="G93" i="21" s="1"/>
  <c r="H93" i="21" s="1"/>
  <c r="Q92" i="18"/>
  <c r="G92" i="21" s="1"/>
  <c r="H92" i="21" s="1"/>
  <c r="Q91" i="18"/>
  <c r="G91" i="21" s="1"/>
  <c r="H91" i="21" s="1"/>
  <c r="Q90" i="18"/>
  <c r="G90" i="21" s="1"/>
  <c r="H90" i="21" s="1"/>
  <c r="Q89" i="18"/>
  <c r="G89" i="21" s="1"/>
  <c r="H89" i="21" s="1"/>
  <c r="Q88" i="18"/>
  <c r="G88" i="21" s="1"/>
  <c r="H88" i="21" s="1"/>
  <c r="Q87" i="18"/>
  <c r="G87" i="21" s="1"/>
  <c r="H87" i="21" s="1"/>
  <c r="Q86" i="18"/>
  <c r="G86" i="21" s="1"/>
  <c r="H86" i="21" s="1"/>
  <c r="Q85" i="18"/>
  <c r="G85" i="21" s="1"/>
  <c r="H85" i="21" s="1"/>
  <c r="Q84" i="18"/>
  <c r="G84" i="21" s="1"/>
  <c r="H84" i="21" s="1"/>
  <c r="Q83" i="18"/>
  <c r="G83" i="21" s="1"/>
  <c r="H83" i="21" s="1"/>
  <c r="Q82" i="18"/>
  <c r="G82" i="21" s="1"/>
  <c r="H82" i="21" s="1"/>
  <c r="Q81" i="18"/>
  <c r="G81" i="21" s="1"/>
  <c r="H81" i="21" s="1"/>
  <c r="Q80" i="18"/>
  <c r="G80" i="21" s="1"/>
  <c r="H80" i="21" s="1"/>
  <c r="Q79" i="18"/>
  <c r="G79" i="21" s="1"/>
  <c r="H79" i="21" s="1"/>
  <c r="Q78" i="18"/>
  <c r="G78" i="21" s="1"/>
  <c r="H78" i="21" s="1"/>
  <c r="Q77" i="18"/>
  <c r="G77" i="21" s="1"/>
  <c r="H77" i="21" s="1"/>
  <c r="Q76" i="18"/>
  <c r="G76" i="21" s="1"/>
  <c r="H76" i="21" s="1"/>
  <c r="Q75" i="18"/>
  <c r="G75" i="21" s="1"/>
  <c r="H75" i="21" s="1"/>
  <c r="Q74" i="18"/>
  <c r="G74" i="21" s="1"/>
  <c r="H74" i="21" s="1"/>
  <c r="Q73" i="18"/>
  <c r="G73" i="21" s="1"/>
  <c r="H73" i="21" s="1"/>
  <c r="Q72" i="18"/>
  <c r="G72" i="21" s="1"/>
  <c r="H72" i="21" s="1"/>
  <c r="Q71" i="18"/>
  <c r="G71" i="21" s="1"/>
  <c r="H71" i="21" s="1"/>
  <c r="Q70" i="18"/>
  <c r="G70" i="21" s="1"/>
  <c r="H70" i="21" s="1"/>
  <c r="Q69" i="18"/>
  <c r="G69" i="21" s="1"/>
  <c r="H69" i="21" s="1"/>
  <c r="Q68" i="18"/>
  <c r="G68" i="21" s="1"/>
  <c r="H68" i="21" s="1"/>
  <c r="Q67" i="18"/>
  <c r="G67" i="21" s="1"/>
  <c r="H67" i="21" s="1"/>
  <c r="Q66" i="18"/>
  <c r="G66" i="21" s="1"/>
  <c r="H66" i="21" s="1"/>
  <c r="Q65" i="18"/>
  <c r="G65" i="21" s="1"/>
  <c r="H65" i="21" s="1"/>
  <c r="Q64" i="18"/>
  <c r="G64" i="21" s="1"/>
  <c r="H64" i="21" s="1"/>
  <c r="Q63" i="18"/>
  <c r="G63" i="21" s="1"/>
  <c r="H63" i="21" s="1"/>
  <c r="Q62" i="18"/>
  <c r="G62" i="21" s="1"/>
  <c r="H62" i="21" s="1"/>
  <c r="Q61" i="18"/>
  <c r="G61" i="21" s="1"/>
  <c r="H61" i="21" s="1"/>
  <c r="Q60" i="18"/>
  <c r="G60" i="21" s="1"/>
  <c r="H60" i="21" s="1"/>
  <c r="Q59" i="18"/>
  <c r="G59" i="21" s="1"/>
  <c r="H59" i="21" s="1"/>
  <c r="Q58" i="18"/>
  <c r="G58" i="21" s="1"/>
  <c r="H58" i="21" s="1"/>
  <c r="Q57" i="18"/>
  <c r="G57" i="21" s="1"/>
  <c r="H57" i="21" s="1"/>
  <c r="Q56" i="18"/>
  <c r="G56" i="21" s="1"/>
  <c r="H56" i="21" s="1"/>
  <c r="Q55" i="18"/>
  <c r="G55" i="21" s="1"/>
  <c r="H55" i="21" s="1"/>
  <c r="Q54" i="18"/>
  <c r="G54" i="21" s="1"/>
  <c r="H54" i="21" s="1"/>
  <c r="Q53" i="18"/>
  <c r="G53" i="21" s="1"/>
  <c r="H53" i="21" s="1"/>
  <c r="Q52" i="18"/>
  <c r="G52" i="21" s="1"/>
  <c r="H52" i="21" s="1"/>
  <c r="Q51" i="18"/>
  <c r="G51" i="21" s="1"/>
  <c r="H51" i="21" s="1"/>
  <c r="Q50" i="18"/>
  <c r="G50" i="21" s="1"/>
  <c r="H50" i="21" s="1"/>
  <c r="Q49" i="18"/>
  <c r="G49" i="21" s="1"/>
  <c r="H49" i="21" s="1"/>
  <c r="Q48" i="18"/>
  <c r="G48" i="21" s="1"/>
  <c r="H48" i="21" s="1"/>
  <c r="Q47" i="18"/>
  <c r="G47" i="21" s="1"/>
  <c r="H47" i="21" s="1"/>
  <c r="Q46" i="18"/>
  <c r="G46" i="21" s="1"/>
  <c r="H46" i="21" s="1"/>
  <c r="Q45" i="18"/>
  <c r="G45" i="21" s="1"/>
  <c r="H45" i="21" s="1"/>
  <c r="Q44" i="18"/>
  <c r="G44" i="21" s="1"/>
  <c r="H44" i="21" s="1"/>
  <c r="Q43" i="18"/>
  <c r="G43" i="21" s="1"/>
  <c r="H43" i="21" s="1"/>
  <c r="Q42" i="18"/>
  <c r="G42" i="21" s="1"/>
  <c r="H42" i="21" s="1"/>
  <c r="Q41" i="18"/>
  <c r="G41" i="21" s="1"/>
  <c r="H41" i="21" s="1"/>
  <c r="Q40" i="18"/>
  <c r="G40" i="21" s="1"/>
  <c r="H40" i="21" s="1"/>
  <c r="Q39" i="18"/>
  <c r="G39" i="21" s="1"/>
  <c r="H39" i="21" s="1"/>
  <c r="Q38" i="18"/>
  <c r="G38" i="21" s="1"/>
  <c r="H38" i="21" s="1"/>
  <c r="Q37" i="18"/>
  <c r="G37" i="21" s="1"/>
  <c r="H37" i="21" s="1"/>
  <c r="Q36" i="18"/>
  <c r="G36" i="21" s="1"/>
  <c r="H36" i="21" s="1"/>
  <c r="Q35" i="18"/>
  <c r="G35" i="21" s="1"/>
  <c r="H35" i="21" s="1"/>
  <c r="Q34" i="18"/>
  <c r="G34" i="21" s="1"/>
  <c r="H34" i="21" s="1"/>
  <c r="Q33" i="18"/>
  <c r="G33" i="21" s="1"/>
  <c r="H33" i="21" s="1"/>
  <c r="Q32" i="18"/>
  <c r="G32" i="21" s="1"/>
  <c r="H32" i="21" s="1"/>
  <c r="Q31" i="18"/>
  <c r="G31" i="21" s="1"/>
  <c r="H31" i="21" s="1"/>
  <c r="Q30" i="18"/>
  <c r="G30" i="21" s="1"/>
  <c r="H30" i="21" s="1"/>
  <c r="Q29" i="18"/>
  <c r="G29" i="21" s="1"/>
  <c r="H29" i="21" s="1"/>
  <c r="Q28" i="18"/>
  <c r="G28" i="21" s="1"/>
  <c r="H28" i="21" s="1"/>
  <c r="Q27" i="18"/>
  <c r="G27" i="21" s="1"/>
  <c r="H27" i="21" s="1"/>
  <c r="Q26" i="18"/>
  <c r="G26" i="21" s="1"/>
  <c r="H26" i="21" s="1"/>
  <c r="Q25" i="18"/>
  <c r="G25" i="21" s="1"/>
  <c r="H25" i="21" s="1"/>
  <c r="Q24" i="18"/>
  <c r="G24" i="21" s="1"/>
  <c r="H24" i="21" s="1"/>
  <c r="Q23" i="18"/>
  <c r="G23" i="21" s="1"/>
  <c r="H23" i="21" s="1"/>
  <c r="Q22" i="18"/>
  <c r="G22" i="21" s="1"/>
  <c r="H22" i="21" s="1"/>
  <c r="Q21" i="18"/>
  <c r="G21" i="21" s="1"/>
  <c r="H21" i="21" s="1"/>
  <c r="Q20" i="18"/>
  <c r="G20" i="21" s="1"/>
  <c r="H20" i="21" s="1"/>
  <c r="Q19" i="18"/>
  <c r="G19" i="21" s="1"/>
  <c r="H19" i="21" s="1"/>
  <c r="Q18" i="18"/>
  <c r="G18" i="21" s="1"/>
  <c r="H18" i="21" s="1"/>
  <c r="Q17" i="18"/>
  <c r="G17" i="21" s="1"/>
  <c r="H17" i="21" s="1"/>
  <c r="Q16" i="18"/>
  <c r="G16" i="21" s="1"/>
  <c r="H16" i="21" s="1"/>
  <c r="Q15" i="18"/>
  <c r="G15" i="21" s="1"/>
  <c r="H15" i="21" s="1"/>
  <c r="Q14" i="18"/>
  <c r="G14" i="21" s="1"/>
  <c r="H14" i="21" s="1"/>
  <c r="Q13" i="18"/>
  <c r="G13" i="21" s="1"/>
  <c r="H13" i="21" s="1"/>
  <c r="Q12" i="18"/>
  <c r="O12" i="12"/>
  <c r="K12" i="12"/>
  <c r="C8" i="12"/>
  <c r="C8" i="11"/>
  <c r="O14" i="12"/>
  <c r="O15" i="12"/>
  <c r="O16" i="12"/>
  <c r="O17" i="12"/>
  <c r="O18" i="12"/>
  <c r="O19" i="12"/>
  <c r="O20" i="12"/>
  <c r="O21" i="12"/>
  <c r="O22" i="12"/>
  <c r="O23" i="12"/>
  <c r="O24" i="12"/>
  <c r="O25" i="12"/>
  <c r="O26" i="12"/>
  <c r="O27" i="12"/>
  <c r="O28" i="12"/>
  <c r="O29" i="12"/>
  <c r="O30" i="12"/>
  <c r="O31" i="12"/>
  <c r="O32" i="12"/>
  <c r="O33" i="12"/>
  <c r="O34" i="12"/>
  <c r="O35" i="12"/>
  <c r="O36" i="12"/>
  <c r="O37" i="12"/>
  <c r="O38" i="12"/>
  <c r="O39" i="12"/>
  <c r="O40" i="12"/>
  <c r="O41" i="12"/>
  <c r="O42" i="12"/>
  <c r="O43" i="12"/>
  <c r="O44" i="12"/>
  <c r="O45" i="12"/>
  <c r="O46" i="12"/>
  <c r="O47" i="12"/>
  <c r="O48" i="12"/>
  <c r="O49" i="12"/>
  <c r="O50" i="12"/>
  <c r="O51" i="12"/>
  <c r="O52" i="12"/>
  <c r="O53" i="12"/>
  <c r="O54" i="12"/>
  <c r="O55" i="12"/>
  <c r="O56" i="12"/>
  <c r="O57" i="12"/>
  <c r="O58" i="12"/>
  <c r="O59" i="12"/>
  <c r="O60" i="12"/>
  <c r="O61" i="12"/>
  <c r="O62" i="12"/>
  <c r="O63" i="12"/>
  <c r="O64" i="12"/>
  <c r="O65" i="12"/>
  <c r="O66" i="12"/>
  <c r="O67" i="12"/>
  <c r="O68" i="12"/>
  <c r="O69" i="12"/>
  <c r="O70" i="12"/>
  <c r="O71" i="12"/>
  <c r="O72" i="12"/>
  <c r="O73" i="12"/>
  <c r="O74" i="12"/>
  <c r="O75" i="12"/>
  <c r="O76" i="12"/>
  <c r="O77" i="12"/>
  <c r="O78" i="12"/>
  <c r="O79" i="12"/>
  <c r="O80" i="12"/>
  <c r="O81" i="12"/>
  <c r="O82" i="12"/>
  <c r="O83" i="12"/>
  <c r="O84" i="12"/>
  <c r="O85" i="12"/>
  <c r="O86" i="12"/>
  <c r="O87" i="12"/>
  <c r="O88" i="12"/>
  <c r="O89" i="12"/>
  <c r="O90" i="12"/>
  <c r="O91" i="12"/>
  <c r="O92" i="12"/>
  <c r="O93" i="12"/>
  <c r="O94" i="12"/>
  <c r="O95" i="12"/>
  <c r="O96" i="12"/>
  <c r="O97" i="12"/>
  <c r="O98" i="12"/>
  <c r="O99" i="12"/>
  <c r="O100" i="12"/>
  <c r="O101" i="12"/>
  <c r="O102" i="12"/>
  <c r="O103" i="12"/>
  <c r="O104" i="12"/>
  <c r="O105" i="12"/>
  <c r="O106" i="12"/>
  <c r="O107" i="12"/>
  <c r="O108" i="12"/>
  <c r="O109" i="12"/>
  <c r="O110" i="12"/>
  <c r="O111" i="12"/>
  <c r="O112" i="12"/>
  <c r="O113" i="12"/>
  <c r="O114" i="12"/>
  <c r="O115" i="12"/>
  <c r="O116" i="12"/>
  <c r="O117" i="12"/>
  <c r="O118" i="12"/>
  <c r="O119" i="12"/>
  <c r="O120" i="12"/>
  <c r="O121" i="12"/>
  <c r="O122" i="12"/>
  <c r="O123" i="12"/>
  <c r="O124" i="12"/>
  <c r="O125" i="12"/>
  <c r="O126" i="12"/>
  <c r="O127" i="12"/>
  <c r="O128" i="12"/>
  <c r="O129" i="12"/>
  <c r="O130" i="12"/>
  <c r="O131" i="12"/>
  <c r="O132" i="12"/>
  <c r="O133" i="12"/>
  <c r="O134" i="12"/>
  <c r="O135" i="12"/>
  <c r="O136" i="12"/>
  <c r="O137" i="12"/>
  <c r="O138" i="12"/>
  <c r="O139" i="12"/>
  <c r="O140" i="12"/>
  <c r="O141" i="12"/>
  <c r="O142" i="12"/>
  <c r="O143" i="12"/>
  <c r="O144" i="12"/>
  <c r="O145" i="12"/>
  <c r="O146" i="12"/>
  <c r="O147" i="12"/>
  <c r="O148" i="12"/>
  <c r="O149" i="12"/>
  <c r="O150" i="12"/>
  <c r="O151" i="12"/>
  <c r="O152" i="12"/>
  <c r="O153" i="12"/>
  <c r="O154" i="12"/>
  <c r="O155" i="12"/>
  <c r="O156" i="12"/>
  <c r="O157" i="12"/>
  <c r="O158" i="12"/>
  <c r="O159" i="12"/>
  <c r="O160" i="12"/>
  <c r="O161" i="12"/>
  <c r="O162" i="12"/>
  <c r="O163" i="12"/>
  <c r="O164" i="12"/>
  <c r="O165" i="12"/>
  <c r="O166" i="12"/>
  <c r="O167" i="12"/>
  <c r="O168" i="12"/>
  <c r="O169" i="12"/>
  <c r="O170" i="12"/>
  <c r="O171" i="12"/>
  <c r="O172" i="12"/>
  <c r="O173" i="12"/>
  <c r="O174" i="12"/>
  <c r="O175" i="12"/>
  <c r="O176" i="12"/>
  <c r="O177" i="12"/>
  <c r="O178" i="12"/>
  <c r="O179" i="12"/>
  <c r="O180" i="12"/>
  <c r="O181" i="12"/>
  <c r="O182" i="12"/>
  <c r="O183" i="12"/>
  <c r="O184" i="12"/>
  <c r="O185" i="12"/>
  <c r="O186" i="12"/>
  <c r="O187" i="12"/>
  <c r="O188" i="12"/>
  <c r="O189" i="12"/>
  <c r="O190" i="12"/>
  <c r="O191" i="12"/>
  <c r="O192" i="12"/>
  <c r="O193" i="12"/>
  <c r="O194" i="12"/>
  <c r="O195" i="12"/>
  <c r="O196" i="12"/>
  <c r="O197" i="12"/>
  <c r="O198" i="12"/>
  <c r="O199" i="12"/>
  <c r="O200" i="12"/>
  <c r="O201" i="12"/>
  <c r="O202" i="12"/>
  <c r="O203" i="12"/>
  <c r="O204" i="12"/>
  <c r="O205" i="12"/>
  <c r="O206" i="12"/>
  <c r="O207" i="12"/>
  <c r="O208" i="12"/>
  <c r="O209" i="12"/>
  <c r="O210" i="12"/>
  <c r="O211" i="12"/>
  <c r="O212" i="12"/>
  <c r="O213" i="12"/>
  <c r="O214" i="12"/>
  <c r="O215" i="12"/>
  <c r="O216" i="12"/>
  <c r="O217" i="12"/>
  <c r="O218" i="12"/>
  <c r="O219" i="12"/>
  <c r="O220" i="12"/>
  <c r="O221" i="12"/>
  <c r="O222" i="12"/>
  <c r="O223" i="12"/>
  <c r="O224" i="12"/>
  <c r="O225" i="12"/>
  <c r="O226" i="12"/>
  <c r="O227" i="12"/>
  <c r="O228" i="12"/>
  <c r="O229" i="12"/>
  <c r="O230" i="12"/>
  <c r="O231" i="12"/>
  <c r="O232" i="12"/>
  <c r="O233" i="12"/>
  <c r="O234" i="12"/>
  <c r="O235" i="12"/>
  <c r="O236" i="12"/>
  <c r="O237" i="12"/>
  <c r="O238" i="12"/>
  <c r="O239" i="12"/>
  <c r="O240" i="12"/>
  <c r="O241" i="12"/>
  <c r="O242" i="12"/>
  <c r="O243" i="12"/>
  <c r="O244" i="12"/>
  <c r="O245" i="12"/>
  <c r="O246" i="12"/>
  <c r="O247" i="12"/>
  <c r="O248" i="12"/>
  <c r="O249" i="12"/>
  <c r="O250" i="12"/>
  <c r="O251" i="12"/>
  <c r="O252" i="12"/>
  <c r="O253" i="12"/>
  <c r="O254" i="12"/>
  <c r="O255" i="12"/>
  <c r="O256" i="12"/>
  <c r="O257" i="12"/>
  <c r="O258" i="12"/>
  <c r="O259" i="12"/>
  <c r="O260" i="12"/>
  <c r="O261" i="12"/>
  <c r="O262" i="12"/>
  <c r="K14" i="12"/>
  <c r="K15" i="12"/>
  <c r="K16" i="12"/>
  <c r="K17" i="12"/>
  <c r="K18" i="12"/>
  <c r="K19" i="12"/>
  <c r="K20" i="12"/>
  <c r="K21" i="12"/>
  <c r="K22" i="12"/>
  <c r="K23" i="12"/>
  <c r="K24" i="12"/>
  <c r="K25" i="12"/>
  <c r="K26" i="12"/>
  <c r="K27" i="12"/>
  <c r="K28" i="12"/>
  <c r="K29" i="12"/>
  <c r="K30" i="12"/>
  <c r="K31" i="12"/>
  <c r="K32" i="12"/>
  <c r="K33" i="12"/>
  <c r="K34" i="12"/>
  <c r="K35" i="12"/>
  <c r="K36" i="12"/>
  <c r="K37" i="12"/>
  <c r="K38" i="12"/>
  <c r="K39" i="12"/>
  <c r="K40" i="12"/>
  <c r="K41" i="12"/>
  <c r="K42" i="12"/>
  <c r="K43" i="12"/>
  <c r="K44" i="12"/>
  <c r="K45" i="12"/>
  <c r="K46" i="12"/>
  <c r="K47" i="12"/>
  <c r="K48" i="12"/>
  <c r="K49" i="12"/>
  <c r="K50" i="12"/>
  <c r="K51" i="12"/>
  <c r="K52" i="12"/>
  <c r="K53" i="12"/>
  <c r="K54" i="12"/>
  <c r="K55" i="12"/>
  <c r="K56" i="12"/>
  <c r="K57" i="12"/>
  <c r="K58" i="12"/>
  <c r="K59" i="12"/>
  <c r="K60" i="12"/>
  <c r="K61" i="12"/>
  <c r="K62" i="12"/>
  <c r="K63" i="12"/>
  <c r="K64" i="12"/>
  <c r="K65" i="12"/>
  <c r="K66" i="12"/>
  <c r="K67" i="12"/>
  <c r="K68" i="12"/>
  <c r="K69" i="12"/>
  <c r="K70" i="12"/>
  <c r="K71" i="12"/>
  <c r="K72" i="12"/>
  <c r="K73" i="12"/>
  <c r="K74" i="12"/>
  <c r="K75" i="12"/>
  <c r="K76" i="12"/>
  <c r="K77" i="12"/>
  <c r="K78" i="12"/>
  <c r="K79" i="12"/>
  <c r="K80" i="12"/>
  <c r="K81" i="12"/>
  <c r="K82" i="12"/>
  <c r="K83" i="12"/>
  <c r="K84" i="12"/>
  <c r="K85" i="12"/>
  <c r="K86" i="12"/>
  <c r="K87" i="12"/>
  <c r="K88" i="12"/>
  <c r="K89" i="12"/>
  <c r="K90" i="12"/>
  <c r="K91" i="12"/>
  <c r="K92" i="12"/>
  <c r="K93" i="12"/>
  <c r="K94" i="12"/>
  <c r="K95" i="12"/>
  <c r="K96" i="12"/>
  <c r="K97" i="12"/>
  <c r="K98" i="12"/>
  <c r="K99" i="12"/>
  <c r="K100" i="12"/>
  <c r="K101" i="12"/>
  <c r="K102" i="12"/>
  <c r="K103" i="12"/>
  <c r="K104" i="12"/>
  <c r="K105" i="12"/>
  <c r="K106" i="12"/>
  <c r="K107" i="12"/>
  <c r="K108" i="12"/>
  <c r="K109" i="12"/>
  <c r="K110" i="12"/>
  <c r="K111" i="12"/>
  <c r="K112" i="12"/>
  <c r="K113" i="12"/>
  <c r="K114" i="12"/>
  <c r="K115" i="12"/>
  <c r="K116" i="12"/>
  <c r="K117" i="12"/>
  <c r="K118" i="12"/>
  <c r="K119" i="12"/>
  <c r="K120" i="12"/>
  <c r="K121" i="12"/>
  <c r="K122" i="12"/>
  <c r="K123" i="12"/>
  <c r="K124" i="12"/>
  <c r="K125" i="12"/>
  <c r="K126" i="12"/>
  <c r="K127" i="12"/>
  <c r="K128" i="12"/>
  <c r="K129" i="12"/>
  <c r="K130" i="12"/>
  <c r="K131" i="12"/>
  <c r="K132" i="12"/>
  <c r="K133" i="12"/>
  <c r="K134" i="12"/>
  <c r="K135" i="12"/>
  <c r="K136" i="12"/>
  <c r="K137" i="12"/>
  <c r="K138" i="12"/>
  <c r="K139" i="12"/>
  <c r="K140" i="12"/>
  <c r="K141" i="12"/>
  <c r="K142" i="12"/>
  <c r="K143" i="12"/>
  <c r="K144" i="12"/>
  <c r="K145" i="12"/>
  <c r="K146" i="12"/>
  <c r="K147" i="12"/>
  <c r="K148" i="12"/>
  <c r="K149" i="12"/>
  <c r="K150" i="12"/>
  <c r="K151" i="12"/>
  <c r="K152" i="12"/>
  <c r="K153" i="12"/>
  <c r="K154" i="12"/>
  <c r="K155" i="12"/>
  <c r="K156" i="12"/>
  <c r="K157" i="12"/>
  <c r="K158" i="12"/>
  <c r="K159" i="12"/>
  <c r="K160" i="12"/>
  <c r="K161" i="12"/>
  <c r="K162" i="12"/>
  <c r="K163" i="12"/>
  <c r="K164" i="12"/>
  <c r="K165" i="12"/>
  <c r="K166" i="12"/>
  <c r="K167" i="12"/>
  <c r="K168" i="12"/>
  <c r="K169" i="12"/>
  <c r="K170" i="12"/>
  <c r="K171" i="12"/>
  <c r="K172" i="12"/>
  <c r="K173" i="12"/>
  <c r="K174" i="12"/>
  <c r="K175" i="12"/>
  <c r="K176" i="12"/>
  <c r="K177" i="12"/>
  <c r="K178" i="12"/>
  <c r="K179" i="12"/>
  <c r="K180" i="12"/>
  <c r="K181" i="12"/>
  <c r="K182" i="12"/>
  <c r="K183" i="12"/>
  <c r="K184" i="12"/>
  <c r="K185" i="12"/>
  <c r="K186" i="12"/>
  <c r="K187" i="12"/>
  <c r="K188" i="12"/>
  <c r="K189" i="12"/>
  <c r="K190" i="12"/>
  <c r="K191" i="12"/>
  <c r="K192" i="12"/>
  <c r="K193" i="12"/>
  <c r="K194" i="12"/>
  <c r="K195" i="12"/>
  <c r="K196" i="12"/>
  <c r="K197" i="12"/>
  <c r="K198" i="12"/>
  <c r="K199" i="12"/>
  <c r="K200" i="12"/>
  <c r="K201" i="12"/>
  <c r="K202" i="12"/>
  <c r="K203" i="12"/>
  <c r="K204" i="12"/>
  <c r="K205" i="12"/>
  <c r="K206" i="12"/>
  <c r="K207" i="12"/>
  <c r="K208" i="12"/>
  <c r="K209" i="12"/>
  <c r="K210" i="12"/>
  <c r="K211" i="12"/>
  <c r="K212" i="12"/>
  <c r="K213" i="12"/>
  <c r="K214" i="12"/>
  <c r="K215" i="12"/>
  <c r="K216" i="12"/>
  <c r="K217" i="12"/>
  <c r="K218" i="12"/>
  <c r="K219" i="12"/>
  <c r="K220" i="12"/>
  <c r="K221" i="12"/>
  <c r="K222" i="12"/>
  <c r="K223" i="12"/>
  <c r="K224" i="12"/>
  <c r="K225" i="12"/>
  <c r="K226" i="12"/>
  <c r="K227" i="12"/>
  <c r="K228" i="12"/>
  <c r="K229" i="12"/>
  <c r="K230" i="12"/>
  <c r="K231" i="12"/>
  <c r="K232" i="12"/>
  <c r="K233" i="12"/>
  <c r="K234" i="12"/>
  <c r="K235" i="12"/>
  <c r="K236" i="12"/>
  <c r="K237" i="12"/>
  <c r="K238" i="12"/>
  <c r="K239" i="12"/>
  <c r="K240" i="12"/>
  <c r="K241" i="12"/>
  <c r="K242" i="12"/>
  <c r="K243" i="12"/>
  <c r="K244" i="12"/>
  <c r="K245" i="12"/>
  <c r="K246" i="12"/>
  <c r="K247" i="12"/>
  <c r="K248" i="12"/>
  <c r="K249" i="12"/>
  <c r="K250" i="12"/>
  <c r="K251" i="12"/>
  <c r="K252" i="12"/>
  <c r="K253" i="12"/>
  <c r="K254" i="12"/>
  <c r="K255" i="12"/>
  <c r="K256" i="12"/>
  <c r="K257" i="12"/>
  <c r="K258" i="12"/>
  <c r="K259" i="12"/>
  <c r="K260" i="12"/>
  <c r="K261" i="12"/>
  <c r="K262" i="12"/>
  <c r="Q263" i="18" l="1"/>
  <c r="G12" i="21"/>
  <c r="S260" i="12"/>
  <c r="S256" i="12"/>
  <c r="S252" i="12"/>
  <c r="S248" i="12"/>
  <c r="S244" i="12"/>
  <c r="S240" i="12"/>
  <c r="S236" i="12"/>
  <c r="S232" i="12"/>
  <c r="S228" i="12"/>
  <c r="S224" i="12"/>
  <c r="S220" i="12"/>
  <c r="S216" i="12"/>
  <c r="S212" i="12"/>
  <c r="S208" i="12"/>
  <c r="S204" i="12"/>
  <c r="S200" i="12"/>
  <c r="S196" i="12"/>
  <c r="S192" i="12"/>
  <c r="S188" i="12"/>
  <c r="S184" i="12"/>
  <c r="S180" i="12"/>
  <c r="S176" i="12"/>
  <c r="S172" i="12"/>
  <c r="S168" i="12"/>
  <c r="S164" i="12"/>
  <c r="S160" i="12"/>
  <c r="S156" i="12"/>
  <c r="S152" i="12"/>
  <c r="S148" i="12"/>
  <c r="S144" i="12"/>
  <c r="S140" i="12"/>
  <c r="S136" i="12"/>
  <c r="S132" i="12"/>
  <c r="S128" i="12"/>
  <c r="S124" i="12"/>
  <c r="S120" i="12"/>
  <c r="S116" i="12"/>
  <c r="S112" i="12"/>
  <c r="S108" i="12"/>
  <c r="S104" i="12"/>
  <c r="S100" i="12"/>
  <c r="S96" i="12"/>
  <c r="S92" i="12"/>
  <c r="S88" i="12"/>
  <c r="S84" i="12"/>
  <c r="S80" i="12"/>
  <c r="S76" i="12"/>
  <c r="S72" i="12"/>
  <c r="S68" i="12"/>
  <c r="S64" i="12"/>
  <c r="S60" i="12"/>
  <c r="S56" i="12"/>
  <c r="S52" i="12"/>
  <c r="S48" i="12"/>
  <c r="S44" i="12"/>
  <c r="S40" i="12"/>
  <c r="S36" i="12"/>
  <c r="S32" i="12"/>
  <c r="S28" i="12"/>
  <c r="S24" i="12"/>
  <c r="S20" i="12"/>
  <c r="S16" i="12"/>
  <c r="S14" i="12"/>
  <c r="S259" i="12"/>
  <c r="S255" i="12"/>
  <c r="S251" i="12"/>
  <c r="S247" i="12"/>
  <c r="S243" i="12"/>
  <c r="S239" i="12"/>
  <c r="S235" i="12"/>
  <c r="S231" i="12"/>
  <c r="S227" i="12"/>
  <c r="S223" i="12"/>
  <c r="S219" i="12"/>
  <c r="S215" i="12"/>
  <c r="S211" i="12"/>
  <c r="S207" i="12"/>
  <c r="S203" i="12"/>
  <c r="S199" i="12"/>
  <c r="S195" i="12"/>
  <c r="S191" i="12"/>
  <c r="S187" i="12"/>
  <c r="S183" i="12"/>
  <c r="S179" i="12"/>
  <c r="S175" i="12"/>
  <c r="S171" i="12"/>
  <c r="S167" i="12"/>
  <c r="S163" i="12"/>
  <c r="S159" i="12"/>
  <c r="S155" i="12"/>
  <c r="S151" i="12"/>
  <c r="S147" i="12"/>
  <c r="S143" i="12"/>
  <c r="S139" i="12"/>
  <c r="S135" i="12"/>
  <c r="S131" i="12"/>
  <c r="S127" i="12"/>
  <c r="S123" i="12"/>
  <c r="S119" i="12"/>
  <c r="S115" i="12"/>
  <c r="S111" i="12"/>
  <c r="S107" i="12"/>
  <c r="S103" i="12"/>
  <c r="S99" i="12"/>
  <c r="S95" i="12"/>
  <c r="S91" i="12"/>
  <c r="S87" i="12"/>
  <c r="S83" i="12"/>
  <c r="S79" i="12"/>
  <c r="S75" i="12"/>
  <c r="S71" i="12"/>
  <c r="S67" i="12"/>
  <c r="S63" i="12"/>
  <c r="S59" i="12"/>
  <c r="S55" i="12"/>
  <c r="S51" i="12"/>
  <c r="S47" i="12"/>
  <c r="S43" i="12"/>
  <c r="S39" i="12"/>
  <c r="S35" i="12"/>
  <c r="S31" i="12"/>
  <c r="S27" i="12"/>
  <c r="S23" i="12"/>
  <c r="S19" i="12"/>
  <c r="S17" i="12"/>
  <c r="S262" i="12"/>
  <c r="S258" i="12"/>
  <c r="S254" i="12"/>
  <c r="S250" i="12"/>
  <c r="S246" i="12"/>
  <c r="S242" i="12"/>
  <c r="S238" i="12"/>
  <c r="S234" i="12"/>
  <c r="S230" i="12"/>
  <c r="S226" i="12"/>
  <c r="S222" i="12"/>
  <c r="S218" i="12"/>
  <c r="S214" i="12"/>
  <c r="S210" i="12"/>
  <c r="S206" i="12"/>
  <c r="S202" i="12"/>
  <c r="S198" i="12"/>
  <c r="S194" i="12"/>
  <c r="S190" i="12"/>
  <c r="S186" i="12"/>
  <c r="S182" i="12"/>
  <c r="S178" i="12"/>
  <c r="S174" i="12"/>
  <c r="S170" i="12"/>
  <c r="S166" i="12"/>
  <c r="S162" i="12"/>
  <c r="S158" i="12"/>
  <c r="S154" i="12"/>
  <c r="S150" i="12"/>
  <c r="S146" i="12"/>
  <c r="S142" i="12"/>
  <c r="S138" i="12"/>
  <c r="S134" i="12"/>
  <c r="S130" i="12"/>
  <c r="S126" i="12"/>
  <c r="S122" i="12"/>
  <c r="S118" i="12"/>
  <c r="S114" i="12"/>
  <c r="S110" i="12"/>
  <c r="S106" i="12"/>
  <c r="S102" i="12"/>
  <c r="S98" i="12"/>
  <c r="S94" i="12"/>
  <c r="S90" i="12"/>
  <c r="S86" i="12"/>
  <c r="S82" i="12"/>
  <c r="S78" i="12"/>
  <c r="S74" i="12"/>
  <c r="S70" i="12"/>
  <c r="S66" i="12"/>
  <c r="S62" i="12"/>
  <c r="S58" i="12"/>
  <c r="S54" i="12"/>
  <c r="S50" i="12"/>
  <c r="S46" i="12"/>
  <c r="S42" i="12"/>
  <c r="S38" i="12"/>
  <c r="S34" i="12"/>
  <c r="S30" i="12"/>
  <c r="S26" i="12"/>
  <c r="S22" i="12"/>
  <c r="S18" i="12"/>
  <c r="S261" i="12"/>
  <c r="S257" i="12"/>
  <c r="S253" i="12"/>
  <c r="S249" i="12"/>
  <c r="S245" i="12"/>
  <c r="S241" i="12"/>
  <c r="S237" i="12"/>
  <c r="S233" i="12"/>
  <c r="S229" i="12"/>
  <c r="S225" i="12"/>
  <c r="S221" i="12"/>
  <c r="S217" i="12"/>
  <c r="S213" i="12"/>
  <c r="S209" i="12"/>
  <c r="S205" i="12"/>
  <c r="S201" i="12"/>
  <c r="S197" i="12"/>
  <c r="S193" i="12"/>
  <c r="S189" i="12"/>
  <c r="S185" i="12"/>
  <c r="S181" i="12"/>
  <c r="S177" i="12"/>
  <c r="S173" i="12"/>
  <c r="S169" i="12"/>
  <c r="S165" i="12"/>
  <c r="S161" i="12"/>
  <c r="S157" i="12"/>
  <c r="S153" i="12"/>
  <c r="S149" i="12"/>
  <c r="S145" i="12"/>
  <c r="S141" i="12"/>
  <c r="S137" i="12"/>
  <c r="S133" i="12"/>
  <c r="S129" i="12"/>
  <c r="S125" i="12"/>
  <c r="S121" i="12"/>
  <c r="S117" i="12"/>
  <c r="S113" i="12"/>
  <c r="S109" i="12"/>
  <c r="S105" i="12"/>
  <c r="S101" i="12"/>
  <c r="S97" i="12"/>
  <c r="S93" i="12"/>
  <c r="S89" i="12"/>
  <c r="S85" i="12"/>
  <c r="S81" i="12"/>
  <c r="S77" i="12"/>
  <c r="S73" i="12"/>
  <c r="S69" i="12"/>
  <c r="S65" i="12"/>
  <c r="S61" i="12"/>
  <c r="S57" i="12"/>
  <c r="S53" i="12"/>
  <c r="S49" i="12"/>
  <c r="S45" i="12"/>
  <c r="S41" i="12"/>
  <c r="S37" i="12"/>
  <c r="S33" i="12"/>
  <c r="S29" i="12"/>
  <c r="S25" i="12"/>
  <c r="S21" i="12"/>
  <c r="S15" i="12"/>
  <c r="H12" i="21" l="1"/>
  <c r="G263" i="21"/>
  <c r="O13" i="12"/>
  <c r="K13" i="12"/>
  <c r="U12" i="11"/>
  <c r="AA11" i="11"/>
  <c r="G13" i="11"/>
  <c r="H13" i="11"/>
  <c r="I13" i="11"/>
  <c r="J13" i="11"/>
  <c r="K13" i="11"/>
  <c r="L13" i="11"/>
  <c r="M13" i="11"/>
  <c r="N13" i="11"/>
  <c r="O13" i="11"/>
  <c r="P13" i="11"/>
  <c r="R13" i="11"/>
  <c r="S13" i="11"/>
  <c r="T13" i="11"/>
  <c r="U13" i="11"/>
  <c r="V13" i="11"/>
  <c r="W13" i="11"/>
  <c r="X13" i="11"/>
  <c r="Y13" i="11"/>
  <c r="Z13" i="11"/>
  <c r="AA13" i="11"/>
  <c r="G14" i="11"/>
  <c r="H14" i="11"/>
  <c r="I14" i="11"/>
  <c r="J14" i="11"/>
  <c r="K14" i="11"/>
  <c r="L14" i="11"/>
  <c r="M14" i="11"/>
  <c r="N14" i="11"/>
  <c r="O14" i="11"/>
  <c r="P14" i="11"/>
  <c r="R14" i="11"/>
  <c r="S14" i="11"/>
  <c r="T14" i="11"/>
  <c r="U14" i="11"/>
  <c r="V14" i="11"/>
  <c r="W14" i="11"/>
  <c r="X14" i="11"/>
  <c r="Y14" i="11"/>
  <c r="Z14" i="11"/>
  <c r="AA14" i="11"/>
  <c r="G15" i="11"/>
  <c r="H15" i="11"/>
  <c r="I15" i="11"/>
  <c r="J15" i="11"/>
  <c r="K15" i="11"/>
  <c r="L15" i="11"/>
  <c r="M15" i="11"/>
  <c r="N15" i="11"/>
  <c r="O15" i="11"/>
  <c r="P15" i="11"/>
  <c r="R15" i="11"/>
  <c r="S15" i="11"/>
  <c r="T15" i="11"/>
  <c r="U15" i="11"/>
  <c r="V15" i="11"/>
  <c r="W15" i="11"/>
  <c r="X15" i="11"/>
  <c r="Y15" i="11"/>
  <c r="Z15" i="11"/>
  <c r="AA15" i="11"/>
  <c r="G16" i="11"/>
  <c r="H16" i="11"/>
  <c r="I16" i="11"/>
  <c r="J16" i="11"/>
  <c r="K16" i="11"/>
  <c r="L16" i="11"/>
  <c r="M16" i="11"/>
  <c r="N16" i="11"/>
  <c r="O16" i="11"/>
  <c r="P16" i="11"/>
  <c r="R16" i="11"/>
  <c r="S16" i="11"/>
  <c r="T16" i="11"/>
  <c r="U16" i="11"/>
  <c r="V16" i="11"/>
  <c r="W16" i="11"/>
  <c r="X16" i="11"/>
  <c r="Y16" i="11"/>
  <c r="Z16" i="11"/>
  <c r="AA16" i="11"/>
  <c r="G17" i="11"/>
  <c r="H17" i="11"/>
  <c r="I17" i="11"/>
  <c r="J17" i="11"/>
  <c r="K17" i="11"/>
  <c r="L17" i="11"/>
  <c r="M17" i="11"/>
  <c r="N17" i="11"/>
  <c r="O17" i="11"/>
  <c r="P17" i="11"/>
  <c r="R17" i="11"/>
  <c r="S17" i="11"/>
  <c r="T17" i="11"/>
  <c r="U17" i="11"/>
  <c r="V17" i="11"/>
  <c r="W17" i="11"/>
  <c r="X17" i="11"/>
  <c r="Y17" i="11"/>
  <c r="Z17" i="11"/>
  <c r="AA17" i="11"/>
  <c r="G18" i="11"/>
  <c r="H18" i="11"/>
  <c r="I18" i="11"/>
  <c r="J18" i="11"/>
  <c r="K18" i="11"/>
  <c r="L18" i="11"/>
  <c r="M18" i="11"/>
  <c r="N18" i="11"/>
  <c r="O18" i="11"/>
  <c r="P18" i="11"/>
  <c r="R18" i="11"/>
  <c r="S18" i="11"/>
  <c r="T18" i="11"/>
  <c r="U18" i="11"/>
  <c r="V18" i="11"/>
  <c r="W18" i="11"/>
  <c r="X18" i="11"/>
  <c r="Y18" i="11"/>
  <c r="Z18" i="11"/>
  <c r="AA18" i="11"/>
  <c r="G19" i="11"/>
  <c r="H19" i="11"/>
  <c r="I19" i="11"/>
  <c r="J19" i="11"/>
  <c r="K19" i="11"/>
  <c r="L19" i="11"/>
  <c r="M19" i="11"/>
  <c r="N19" i="11"/>
  <c r="O19" i="11"/>
  <c r="P19" i="11"/>
  <c r="R19" i="11"/>
  <c r="S19" i="11"/>
  <c r="T19" i="11"/>
  <c r="U19" i="11"/>
  <c r="V19" i="11"/>
  <c r="W19" i="11"/>
  <c r="X19" i="11"/>
  <c r="Y19" i="11"/>
  <c r="Z19" i="11"/>
  <c r="AA19" i="11"/>
  <c r="G20" i="11"/>
  <c r="H20" i="11"/>
  <c r="I20" i="11"/>
  <c r="J20" i="11"/>
  <c r="K20" i="11"/>
  <c r="L20" i="11"/>
  <c r="M20" i="11"/>
  <c r="N20" i="11"/>
  <c r="O20" i="11"/>
  <c r="P20" i="11"/>
  <c r="R20" i="11"/>
  <c r="S20" i="11"/>
  <c r="T20" i="11"/>
  <c r="U20" i="11"/>
  <c r="V20" i="11"/>
  <c r="W20" i="11"/>
  <c r="X20" i="11"/>
  <c r="Y20" i="11"/>
  <c r="Z20" i="11"/>
  <c r="AA20" i="11"/>
  <c r="G21" i="11"/>
  <c r="H21" i="11"/>
  <c r="I21" i="11"/>
  <c r="J21" i="11"/>
  <c r="K21" i="11"/>
  <c r="L21" i="11"/>
  <c r="M21" i="11"/>
  <c r="N21" i="11"/>
  <c r="O21" i="11"/>
  <c r="P21" i="11"/>
  <c r="R21" i="11"/>
  <c r="S21" i="11"/>
  <c r="T21" i="11"/>
  <c r="U21" i="11"/>
  <c r="V21" i="11"/>
  <c r="W21" i="11"/>
  <c r="X21" i="11"/>
  <c r="Y21" i="11"/>
  <c r="Z21" i="11"/>
  <c r="AA21" i="11"/>
  <c r="G22" i="11"/>
  <c r="H22" i="11"/>
  <c r="I22" i="11"/>
  <c r="J22" i="11"/>
  <c r="K22" i="11"/>
  <c r="L22" i="11"/>
  <c r="M22" i="11"/>
  <c r="N22" i="11"/>
  <c r="O22" i="11"/>
  <c r="P22" i="11"/>
  <c r="R22" i="11"/>
  <c r="S22" i="11"/>
  <c r="T22" i="11"/>
  <c r="U22" i="11"/>
  <c r="V22" i="11"/>
  <c r="W22" i="11"/>
  <c r="X22" i="11"/>
  <c r="Y22" i="11"/>
  <c r="Z22" i="11"/>
  <c r="AA22" i="11"/>
  <c r="G23" i="11"/>
  <c r="H23" i="11"/>
  <c r="I23" i="11"/>
  <c r="J23" i="11"/>
  <c r="K23" i="11"/>
  <c r="L23" i="11"/>
  <c r="M23" i="11"/>
  <c r="N23" i="11"/>
  <c r="O23" i="11"/>
  <c r="P23" i="11"/>
  <c r="R23" i="11"/>
  <c r="S23" i="11"/>
  <c r="T23" i="11"/>
  <c r="U23" i="11"/>
  <c r="V23" i="11"/>
  <c r="W23" i="11"/>
  <c r="X23" i="11"/>
  <c r="Y23" i="11"/>
  <c r="Z23" i="11"/>
  <c r="AA23" i="11"/>
  <c r="G24" i="11"/>
  <c r="H24" i="11"/>
  <c r="I24" i="11"/>
  <c r="J24" i="11"/>
  <c r="K24" i="11"/>
  <c r="L24" i="11"/>
  <c r="M24" i="11"/>
  <c r="N24" i="11"/>
  <c r="O24" i="11"/>
  <c r="P24" i="11"/>
  <c r="R24" i="11"/>
  <c r="S24" i="11"/>
  <c r="T24" i="11"/>
  <c r="U24" i="11"/>
  <c r="V24" i="11"/>
  <c r="W24" i="11"/>
  <c r="X24" i="11"/>
  <c r="Y24" i="11"/>
  <c r="Z24" i="11"/>
  <c r="AA24" i="11"/>
  <c r="G25" i="11"/>
  <c r="H25" i="11"/>
  <c r="I25" i="11"/>
  <c r="J25" i="11"/>
  <c r="K25" i="11"/>
  <c r="L25" i="11"/>
  <c r="M25" i="11"/>
  <c r="N25" i="11"/>
  <c r="O25" i="11"/>
  <c r="P25" i="11"/>
  <c r="R25" i="11"/>
  <c r="S25" i="11"/>
  <c r="T25" i="11"/>
  <c r="U25" i="11"/>
  <c r="V25" i="11"/>
  <c r="W25" i="11"/>
  <c r="X25" i="11"/>
  <c r="Y25" i="11"/>
  <c r="Z25" i="11"/>
  <c r="AA25" i="11"/>
  <c r="G26" i="11"/>
  <c r="H26" i="11"/>
  <c r="I26" i="11"/>
  <c r="J26" i="11"/>
  <c r="K26" i="11"/>
  <c r="L26" i="11"/>
  <c r="M26" i="11"/>
  <c r="N26" i="11"/>
  <c r="O26" i="11"/>
  <c r="P26" i="11"/>
  <c r="R26" i="11"/>
  <c r="S26" i="11"/>
  <c r="T26" i="11"/>
  <c r="U26" i="11"/>
  <c r="V26" i="11"/>
  <c r="W26" i="11"/>
  <c r="X26" i="11"/>
  <c r="Y26" i="11"/>
  <c r="Z26" i="11"/>
  <c r="AA26" i="11"/>
  <c r="G27" i="11"/>
  <c r="H27" i="11"/>
  <c r="I27" i="11"/>
  <c r="J27" i="11"/>
  <c r="K27" i="11"/>
  <c r="L27" i="11"/>
  <c r="M27" i="11"/>
  <c r="N27" i="11"/>
  <c r="O27" i="11"/>
  <c r="P27" i="11"/>
  <c r="R27" i="11"/>
  <c r="S27" i="11"/>
  <c r="T27" i="11"/>
  <c r="U27" i="11"/>
  <c r="V27" i="11"/>
  <c r="W27" i="11"/>
  <c r="X27" i="11"/>
  <c r="Y27" i="11"/>
  <c r="Z27" i="11"/>
  <c r="AA27" i="11"/>
  <c r="G28" i="11"/>
  <c r="H28" i="11"/>
  <c r="I28" i="11"/>
  <c r="J28" i="11"/>
  <c r="K28" i="11"/>
  <c r="L28" i="11"/>
  <c r="M28" i="11"/>
  <c r="N28" i="11"/>
  <c r="O28" i="11"/>
  <c r="P28" i="11"/>
  <c r="R28" i="11"/>
  <c r="S28" i="11"/>
  <c r="T28" i="11"/>
  <c r="U28" i="11"/>
  <c r="V28" i="11"/>
  <c r="W28" i="11"/>
  <c r="X28" i="11"/>
  <c r="Y28" i="11"/>
  <c r="Z28" i="11"/>
  <c r="AA28" i="11"/>
  <c r="G29" i="11"/>
  <c r="H29" i="11"/>
  <c r="I29" i="11"/>
  <c r="J29" i="11"/>
  <c r="K29" i="11"/>
  <c r="L29" i="11"/>
  <c r="M29" i="11"/>
  <c r="N29" i="11"/>
  <c r="O29" i="11"/>
  <c r="P29" i="11"/>
  <c r="R29" i="11"/>
  <c r="S29" i="11"/>
  <c r="T29" i="11"/>
  <c r="U29" i="11"/>
  <c r="V29" i="11"/>
  <c r="W29" i="11"/>
  <c r="X29" i="11"/>
  <c r="Y29" i="11"/>
  <c r="Z29" i="11"/>
  <c r="AA29" i="11"/>
  <c r="G30" i="11"/>
  <c r="H30" i="11"/>
  <c r="I30" i="11"/>
  <c r="J30" i="11"/>
  <c r="K30" i="11"/>
  <c r="L30" i="11"/>
  <c r="M30" i="11"/>
  <c r="N30" i="11"/>
  <c r="O30" i="11"/>
  <c r="P30" i="11"/>
  <c r="R30" i="11"/>
  <c r="S30" i="11"/>
  <c r="T30" i="11"/>
  <c r="U30" i="11"/>
  <c r="V30" i="11"/>
  <c r="W30" i="11"/>
  <c r="X30" i="11"/>
  <c r="Y30" i="11"/>
  <c r="Z30" i="11"/>
  <c r="AA30" i="11"/>
  <c r="G31" i="11"/>
  <c r="H31" i="11"/>
  <c r="I31" i="11"/>
  <c r="J31" i="11"/>
  <c r="K31" i="11"/>
  <c r="L31" i="11"/>
  <c r="M31" i="11"/>
  <c r="N31" i="11"/>
  <c r="O31" i="11"/>
  <c r="P31" i="11"/>
  <c r="R31" i="11"/>
  <c r="S31" i="11"/>
  <c r="T31" i="11"/>
  <c r="U31" i="11"/>
  <c r="V31" i="11"/>
  <c r="W31" i="11"/>
  <c r="X31" i="11"/>
  <c r="Y31" i="11"/>
  <c r="Z31" i="11"/>
  <c r="AA31" i="11"/>
  <c r="G32" i="11"/>
  <c r="H32" i="11"/>
  <c r="I32" i="11"/>
  <c r="J32" i="11"/>
  <c r="K32" i="11"/>
  <c r="L32" i="11"/>
  <c r="M32" i="11"/>
  <c r="N32" i="11"/>
  <c r="O32" i="11"/>
  <c r="P32" i="11"/>
  <c r="R32" i="11"/>
  <c r="S32" i="11"/>
  <c r="T32" i="11"/>
  <c r="U32" i="11"/>
  <c r="V32" i="11"/>
  <c r="W32" i="11"/>
  <c r="X32" i="11"/>
  <c r="Y32" i="11"/>
  <c r="Z32" i="11"/>
  <c r="AA32" i="11"/>
  <c r="G33" i="11"/>
  <c r="H33" i="11"/>
  <c r="I33" i="11"/>
  <c r="J33" i="11"/>
  <c r="K33" i="11"/>
  <c r="L33" i="11"/>
  <c r="M33" i="11"/>
  <c r="N33" i="11"/>
  <c r="O33" i="11"/>
  <c r="P33" i="11"/>
  <c r="R33" i="11"/>
  <c r="S33" i="11"/>
  <c r="T33" i="11"/>
  <c r="U33" i="11"/>
  <c r="V33" i="11"/>
  <c r="W33" i="11"/>
  <c r="X33" i="11"/>
  <c r="Y33" i="11"/>
  <c r="Z33" i="11"/>
  <c r="AA33" i="11"/>
  <c r="G34" i="11"/>
  <c r="H34" i="11"/>
  <c r="I34" i="11"/>
  <c r="J34" i="11"/>
  <c r="K34" i="11"/>
  <c r="L34" i="11"/>
  <c r="M34" i="11"/>
  <c r="N34" i="11"/>
  <c r="O34" i="11"/>
  <c r="P34" i="11"/>
  <c r="R34" i="11"/>
  <c r="S34" i="11"/>
  <c r="T34" i="11"/>
  <c r="U34" i="11"/>
  <c r="V34" i="11"/>
  <c r="W34" i="11"/>
  <c r="X34" i="11"/>
  <c r="Y34" i="11"/>
  <c r="Z34" i="11"/>
  <c r="AA34" i="11"/>
  <c r="G35" i="11"/>
  <c r="H35" i="11"/>
  <c r="I35" i="11"/>
  <c r="J35" i="11"/>
  <c r="K35" i="11"/>
  <c r="L35" i="11"/>
  <c r="M35" i="11"/>
  <c r="N35" i="11"/>
  <c r="O35" i="11"/>
  <c r="P35" i="11"/>
  <c r="R35" i="11"/>
  <c r="S35" i="11"/>
  <c r="T35" i="11"/>
  <c r="U35" i="11"/>
  <c r="V35" i="11"/>
  <c r="W35" i="11"/>
  <c r="X35" i="11"/>
  <c r="Y35" i="11"/>
  <c r="Z35" i="11"/>
  <c r="AA35" i="11"/>
  <c r="G36" i="11"/>
  <c r="H36" i="11"/>
  <c r="I36" i="11"/>
  <c r="J36" i="11"/>
  <c r="K36" i="11"/>
  <c r="L36" i="11"/>
  <c r="M36" i="11"/>
  <c r="N36" i="11"/>
  <c r="O36" i="11"/>
  <c r="P36" i="11"/>
  <c r="R36" i="11"/>
  <c r="S36" i="11"/>
  <c r="T36" i="11"/>
  <c r="U36" i="11"/>
  <c r="V36" i="11"/>
  <c r="W36" i="11"/>
  <c r="X36" i="11"/>
  <c r="Y36" i="11"/>
  <c r="Z36" i="11"/>
  <c r="AA36" i="11"/>
  <c r="G37" i="11"/>
  <c r="H37" i="11"/>
  <c r="I37" i="11"/>
  <c r="J37" i="11"/>
  <c r="K37" i="11"/>
  <c r="L37" i="11"/>
  <c r="M37" i="11"/>
  <c r="N37" i="11"/>
  <c r="O37" i="11"/>
  <c r="P37" i="11"/>
  <c r="R37" i="11"/>
  <c r="S37" i="11"/>
  <c r="T37" i="11"/>
  <c r="U37" i="11"/>
  <c r="V37" i="11"/>
  <c r="W37" i="11"/>
  <c r="X37" i="11"/>
  <c r="Y37" i="11"/>
  <c r="Z37" i="11"/>
  <c r="AA37" i="11"/>
  <c r="G38" i="11"/>
  <c r="H38" i="11"/>
  <c r="I38" i="11"/>
  <c r="J38" i="11"/>
  <c r="K38" i="11"/>
  <c r="L38" i="11"/>
  <c r="M38" i="11"/>
  <c r="N38" i="11"/>
  <c r="O38" i="11"/>
  <c r="P38" i="11"/>
  <c r="R38" i="11"/>
  <c r="S38" i="11"/>
  <c r="T38" i="11"/>
  <c r="U38" i="11"/>
  <c r="V38" i="11"/>
  <c r="W38" i="11"/>
  <c r="X38" i="11"/>
  <c r="Y38" i="11"/>
  <c r="Z38" i="11"/>
  <c r="AA38" i="11"/>
  <c r="G39" i="11"/>
  <c r="H39" i="11"/>
  <c r="I39" i="11"/>
  <c r="J39" i="11"/>
  <c r="K39" i="11"/>
  <c r="L39" i="11"/>
  <c r="M39" i="11"/>
  <c r="N39" i="11"/>
  <c r="O39" i="11"/>
  <c r="P39" i="11"/>
  <c r="R39" i="11"/>
  <c r="S39" i="11"/>
  <c r="T39" i="11"/>
  <c r="U39" i="11"/>
  <c r="V39" i="11"/>
  <c r="W39" i="11"/>
  <c r="X39" i="11"/>
  <c r="Y39" i="11"/>
  <c r="Z39" i="11"/>
  <c r="AA39" i="11"/>
  <c r="G40" i="11"/>
  <c r="H40" i="11"/>
  <c r="I40" i="11"/>
  <c r="J40" i="11"/>
  <c r="K40" i="11"/>
  <c r="L40" i="11"/>
  <c r="M40" i="11"/>
  <c r="N40" i="11"/>
  <c r="O40" i="11"/>
  <c r="P40" i="11"/>
  <c r="R40" i="11"/>
  <c r="S40" i="11"/>
  <c r="T40" i="11"/>
  <c r="U40" i="11"/>
  <c r="V40" i="11"/>
  <c r="W40" i="11"/>
  <c r="X40" i="11"/>
  <c r="Y40" i="11"/>
  <c r="Z40" i="11"/>
  <c r="AA40" i="11"/>
  <c r="G41" i="11"/>
  <c r="H41" i="11"/>
  <c r="I41" i="11"/>
  <c r="J41" i="11"/>
  <c r="K41" i="11"/>
  <c r="L41" i="11"/>
  <c r="M41" i="11"/>
  <c r="N41" i="11"/>
  <c r="O41" i="11"/>
  <c r="P41" i="11"/>
  <c r="R41" i="11"/>
  <c r="S41" i="11"/>
  <c r="T41" i="11"/>
  <c r="U41" i="11"/>
  <c r="V41" i="11"/>
  <c r="W41" i="11"/>
  <c r="X41" i="11"/>
  <c r="Y41" i="11"/>
  <c r="Z41" i="11"/>
  <c r="AA41" i="11"/>
  <c r="G42" i="11"/>
  <c r="H42" i="11"/>
  <c r="I42" i="11"/>
  <c r="J42" i="11"/>
  <c r="K42" i="11"/>
  <c r="L42" i="11"/>
  <c r="M42" i="11"/>
  <c r="N42" i="11"/>
  <c r="O42" i="11"/>
  <c r="P42" i="11"/>
  <c r="R42" i="11"/>
  <c r="S42" i="11"/>
  <c r="T42" i="11"/>
  <c r="U42" i="11"/>
  <c r="V42" i="11"/>
  <c r="W42" i="11"/>
  <c r="X42" i="11"/>
  <c r="Y42" i="11"/>
  <c r="Z42" i="11"/>
  <c r="AA42" i="11"/>
  <c r="G43" i="11"/>
  <c r="H43" i="11"/>
  <c r="I43" i="11"/>
  <c r="J43" i="11"/>
  <c r="K43" i="11"/>
  <c r="L43" i="11"/>
  <c r="M43" i="11"/>
  <c r="N43" i="11"/>
  <c r="O43" i="11"/>
  <c r="P43" i="11"/>
  <c r="R43" i="11"/>
  <c r="S43" i="11"/>
  <c r="T43" i="11"/>
  <c r="U43" i="11"/>
  <c r="V43" i="11"/>
  <c r="W43" i="11"/>
  <c r="X43" i="11"/>
  <c r="Y43" i="11"/>
  <c r="Z43" i="11"/>
  <c r="AA43" i="11"/>
  <c r="G44" i="11"/>
  <c r="H44" i="11"/>
  <c r="I44" i="11"/>
  <c r="J44" i="11"/>
  <c r="K44" i="11"/>
  <c r="L44" i="11"/>
  <c r="M44" i="11"/>
  <c r="N44" i="11"/>
  <c r="O44" i="11"/>
  <c r="P44" i="11"/>
  <c r="R44" i="11"/>
  <c r="S44" i="11"/>
  <c r="T44" i="11"/>
  <c r="U44" i="11"/>
  <c r="V44" i="11"/>
  <c r="W44" i="11"/>
  <c r="X44" i="11"/>
  <c r="Y44" i="11"/>
  <c r="Z44" i="11"/>
  <c r="AA44" i="11"/>
  <c r="G45" i="11"/>
  <c r="H45" i="11"/>
  <c r="I45" i="11"/>
  <c r="J45" i="11"/>
  <c r="K45" i="11"/>
  <c r="L45" i="11"/>
  <c r="M45" i="11"/>
  <c r="N45" i="11"/>
  <c r="O45" i="11"/>
  <c r="P45" i="11"/>
  <c r="R45" i="11"/>
  <c r="S45" i="11"/>
  <c r="T45" i="11"/>
  <c r="U45" i="11"/>
  <c r="V45" i="11"/>
  <c r="W45" i="11"/>
  <c r="X45" i="11"/>
  <c r="Y45" i="11"/>
  <c r="Z45" i="11"/>
  <c r="AA45" i="11"/>
  <c r="G46" i="11"/>
  <c r="H46" i="11"/>
  <c r="I46" i="11"/>
  <c r="J46" i="11"/>
  <c r="K46" i="11"/>
  <c r="L46" i="11"/>
  <c r="M46" i="11"/>
  <c r="N46" i="11"/>
  <c r="O46" i="11"/>
  <c r="P46" i="11"/>
  <c r="R46" i="11"/>
  <c r="S46" i="11"/>
  <c r="T46" i="11"/>
  <c r="U46" i="11"/>
  <c r="V46" i="11"/>
  <c r="W46" i="11"/>
  <c r="X46" i="11"/>
  <c r="Y46" i="11"/>
  <c r="Z46" i="11"/>
  <c r="AA46" i="11"/>
  <c r="G47" i="11"/>
  <c r="H47" i="11"/>
  <c r="I47" i="11"/>
  <c r="J47" i="11"/>
  <c r="K47" i="11"/>
  <c r="L47" i="11"/>
  <c r="M47" i="11"/>
  <c r="N47" i="11"/>
  <c r="O47" i="11"/>
  <c r="P47" i="11"/>
  <c r="R47" i="11"/>
  <c r="S47" i="11"/>
  <c r="T47" i="11"/>
  <c r="U47" i="11"/>
  <c r="V47" i="11"/>
  <c r="W47" i="11"/>
  <c r="X47" i="11"/>
  <c r="Y47" i="11"/>
  <c r="Z47" i="11"/>
  <c r="AA47" i="11"/>
  <c r="G48" i="11"/>
  <c r="H48" i="11"/>
  <c r="I48" i="11"/>
  <c r="J48" i="11"/>
  <c r="K48" i="11"/>
  <c r="L48" i="11"/>
  <c r="M48" i="11"/>
  <c r="N48" i="11"/>
  <c r="O48" i="11"/>
  <c r="P48" i="11"/>
  <c r="R48" i="11"/>
  <c r="S48" i="11"/>
  <c r="T48" i="11"/>
  <c r="U48" i="11"/>
  <c r="V48" i="11"/>
  <c r="W48" i="11"/>
  <c r="X48" i="11"/>
  <c r="Y48" i="11"/>
  <c r="Z48" i="11"/>
  <c r="AA48" i="11"/>
  <c r="G49" i="11"/>
  <c r="H49" i="11"/>
  <c r="I49" i="11"/>
  <c r="J49" i="11"/>
  <c r="K49" i="11"/>
  <c r="L49" i="11"/>
  <c r="M49" i="11"/>
  <c r="N49" i="11"/>
  <c r="O49" i="11"/>
  <c r="P49" i="11"/>
  <c r="R49" i="11"/>
  <c r="S49" i="11"/>
  <c r="T49" i="11"/>
  <c r="U49" i="11"/>
  <c r="V49" i="11"/>
  <c r="W49" i="11"/>
  <c r="X49" i="11"/>
  <c r="Y49" i="11"/>
  <c r="Z49" i="11"/>
  <c r="AA49" i="11"/>
  <c r="G50" i="11"/>
  <c r="H50" i="11"/>
  <c r="I50" i="11"/>
  <c r="J50" i="11"/>
  <c r="K50" i="11"/>
  <c r="L50" i="11"/>
  <c r="M50" i="11"/>
  <c r="N50" i="11"/>
  <c r="O50" i="11"/>
  <c r="P50" i="11"/>
  <c r="R50" i="11"/>
  <c r="S50" i="11"/>
  <c r="T50" i="11"/>
  <c r="U50" i="11"/>
  <c r="V50" i="11"/>
  <c r="W50" i="11"/>
  <c r="X50" i="11"/>
  <c r="Y50" i="11"/>
  <c r="Z50" i="11"/>
  <c r="AA50" i="11"/>
  <c r="G51" i="11"/>
  <c r="H51" i="11"/>
  <c r="I51" i="11"/>
  <c r="J51" i="11"/>
  <c r="K51" i="11"/>
  <c r="L51" i="11"/>
  <c r="M51" i="11"/>
  <c r="N51" i="11"/>
  <c r="O51" i="11"/>
  <c r="P51" i="11"/>
  <c r="R51" i="11"/>
  <c r="S51" i="11"/>
  <c r="T51" i="11"/>
  <c r="U51" i="11"/>
  <c r="V51" i="11"/>
  <c r="W51" i="11"/>
  <c r="X51" i="11"/>
  <c r="Y51" i="11"/>
  <c r="Z51" i="11"/>
  <c r="AA51" i="11"/>
  <c r="G52" i="11"/>
  <c r="H52" i="11"/>
  <c r="I52" i="11"/>
  <c r="J52" i="11"/>
  <c r="K52" i="11"/>
  <c r="L52" i="11"/>
  <c r="M52" i="11"/>
  <c r="N52" i="11"/>
  <c r="O52" i="11"/>
  <c r="P52" i="11"/>
  <c r="R52" i="11"/>
  <c r="S52" i="11"/>
  <c r="T52" i="11"/>
  <c r="U52" i="11"/>
  <c r="V52" i="11"/>
  <c r="W52" i="11"/>
  <c r="X52" i="11"/>
  <c r="Y52" i="11"/>
  <c r="Z52" i="11"/>
  <c r="AA52" i="11"/>
  <c r="G53" i="11"/>
  <c r="H53" i="11"/>
  <c r="I53" i="11"/>
  <c r="J53" i="11"/>
  <c r="K53" i="11"/>
  <c r="L53" i="11"/>
  <c r="M53" i="11"/>
  <c r="N53" i="11"/>
  <c r="O53" i="11"/>
  <c r="P53" i="11"/>
  <c r="R53" i="11"/>
  <c r="S53" i="11"/>
  <c r="T53" i="11"/>
  <c r="U53" i="11"/>
  <c r="V53" i="11"/>
  <c r="W53" i="11"/>
  <c r="X53" i="11"/>
  <c r="Y53" i="11"/>
  <c r="Z53" i="11"/>
  <c r="AA53" i="11"/>
  <c r="G54" i="11"/>
  <c r="H54" i="11"/>
  <c r="I54" i="11"/>
  <c r="J54" i="11"/>
  <c r="K54" i="11"/>
  <c r="L54" i="11"/>
  <c r="M54" i="11"/>
  <c r="N54" i="11"/>
  <c r="O54" i="11"/>
  <c r="P54" i="11"/>
  <c r="R54" i="11"/>
  <c r="S54" i="11"/>
  <c r="T54" i="11"/>
  <c r="U54" i="11"/>
  <c r="V54" i="11"/>
  <c r="W54" i="11"/>
  <c r="X54" i="11"/>
  <c r="Y54" i="11"/>
  <c r="Z54" i="11"/>
  <c r="AA54" i="11"/>
  <c r="G55" i="11"/>
  <c r="H55" i="11"/>
  <c r="I55" i="11"/>
  <c r="J55" i="11"/>
  <c r="K55" i="11"/>
  <c r="L55" i="11"/>
  <c r="M55" i="11"/>
  <c r="N55" i="11"/>
  <c r="O55" i="11"/>
  <c r="P55" i="11"/>
  <c r="R55" i="11"/>
  <c r="S55" i="11"/>
  <c r="T55" i="11"/>
  <c r="U55" i="11"/>
  <c r="V55" i="11"/>
  <c r="W55" i="11"/>
  <c r="X55" i="11"/>
  <c r="Y55" i="11"/>
  <c r="Z55" i="11"/>
  <c r="AA55" i="11"/>
  <c r="G56" i="11"/>
  <c r="H56" i="11"/>
  <c r="I56" i="11"/>
  <c r="J56" i="11"/>
  <c r="K56" i="11"/>
  <c r="L56" i="11"/>
  <c r="M56" i="11"/>
  <c r="N56" i="11"/>
  <c r="O56" i="11"/>
  <c r="P56" i="11"/>
  <c r="R56" i="11"/>
  <c r="S56" i="11"/>
  <c r="T56" i="11"/>
  <c r="U56" i="11"/>
  <c r="V56" i="11"/>
  <c r="W56" i="11"/>
  <c r="X56" i="11"/>
  <c r="Y56" i="11"/>
  <c r="Z56" i="11"/>
  <c r="AA56" i="11"/>
  <c r="G57" i="11"/>
  <c r="H57" i="11"/>
  <c r="I57" i="11"/>
  <c r="J57" i="11"/>
  <c r="K57" i="11"/>
  <c r="L57" i="11"/>
  <c r="M57" i="11"/>
  <c r="N57" i="11"/>
  <c r="O57" i="11"/>
  <c r="P57" i="11"/>
  <c r="R57" i="11"/>
  <c r="S57" i="11"/>
  <c r="T57" i="11"/>
  <c r="U57" i="11"/>
  <c r="V57" i="11"/>
  <c r="W57" i="11"/>
  <c r="X57" i="11"/>
  <c r="Y57" i="11"/>
  <c r="Z57" i="11"/>
  <c r="AA57" i="11"/>
  <c r="G58" i="11"/>
  <c r="H58" i="11"/>
  <c r="I58" i="11"/>
  <c r="J58" i="11"/>
  <c r="K58" i="11"/>
  <c r="L58" i="11"/>
  <c r="M58" i="11"/>
  <c r="N58" i="11"/>
  <c r="O58" i="11"/>
  <c r="P58" i="11"/>
  <c r="R58" i="11"/>
  <c r="S58" i="11"/>
  <c r="T58" i="11"/>
  <c r="U58" i="11"/>
  <c r="V58" i="11"/>
  <c r="W58" i="11"/>
  <c r="X58" i="11"/>
  <c r="Y58" i="11"/>
  <c r="Z58" i="11"/>
  <c r="AA58" i="11"/>
  <c r="G59" i="11"/>
  <c r="H59" i="11"/>
  <c r="I59" i="11"/>
  <c r="J59" i="11"/>
  <c r="K59" i="11"/>
  <c r="L59" i="11"/>
  <c r="M59" i="11"/>
  <c r="N59" i="11"/>
  <c r="O59" i="11"/>
  <c r="P59" i="11"/>
  <c r="R59" i="11"/>
  <c r="S59" i="11"/>
  <c r="T59" i="11"/>
  <c r="U59" i="11"/>
  <c r="V59" i="11"/>
  <c r="W59" i="11"/>
  <c r="X59" i="11"/>
  <c r="Y59" i="11"/>
  <c r="Z59" i="11"/>
  <c r="AA59" i="11"/>
  <c r="G60" i="11"/>
  <c r="H60" i="11"/>
  <c r="I60" i="11"/>
  <c r="J60" i="11"/>
  <c r="K60" i="11"/>
  <c r="L60" i="11"/>
  <c r="M60" i="11"/>
  <c r="N60" i="11"/>
  <c r="O60" i="11"/>
  <c r="P60" i="11"/>
  <c r="R60" i="11"/>
  <c r="S60" i="11"/>
  <c r="T60" i="11"/>
  <c r="U60" i="11"/>
  <c r="V60" i="11"/>
  <c r="W60" i="11"/>
  <c r="X60" i="11"/>
  <c r="Y60" i="11"/>
  <c r="Z60" i="11"/>
  <c r="AA60" i="11"/>
  <c r="G61" i="11"/>
  <c r="H61" i="11"/>
  <c r="I61" i="11"/>
  <c r="J61" i="11"/>
  <c r="K61" i="11"/>
  <c r="L61" i="11"/>
  <c r="M61" i="11"/>
  <c r="N61" i="11"/>
  <c r="O61" i="11"/>
  <c r="P61" i="11"/>
  <c r="R61" i="11"/>
  <c r="S61" i="11"/>
  <c r="T61" i="11"/>
  <c r="U61" i="11"/>
  <c r="V61" i="11"/>
  <c r="W61" i="11"/>
  <c r="X61" i="11"/>
  <c r="Y61" i="11"/>
  <c r="Z61" i="11"/>
  <c r="AA61" i="11"/>
  <c r="G62" i="11"/>
  <c r="H62" i="11"/>
  <c r="I62" i="11"/>
  <c r="J62" i="11"/>
  <c r="K62" i="11"/>
  <c r="L62" i="11"/>
  <c r="M62" i="11"/>
  <c r="N62" i="11"/>
  <c r="O62" i="11"/>
  <c r="P62" i="11"/>
  <c r="R62" i="11"/>
  <c r="S62" i="11"/>
  <c r="T62" i="11"/>
  <c r="U62" i="11"/>
  <c r="V62" i="11"/>
  <c r="W62" i="11"/>
  <c r="X62" i="11"/>
  <c r="Y62" i="11"/>
  <c r="Z62" i="11"/>
  <c r="AA62" i="11"/>
  <c r="G63" i="11"/>
  <c r="H63" i="11"/>
  <c r="I63" i="11"/>
  <c r="J63" i="11"/>
  <c r="K63" i="11"/>
  <c r="L63" i="11"/>
  <c r="M63" i="11"/>
  <c r="N63" i="11"/>
  <c r="O63" i="11"/>
  <c r="P63" i="11"/>
  <c r="R63" i="11"/>
  <c r="S63" i="11"/>
  <c r="T63" i="11"/>
  <c r="U63" i="11"/>
  <c r="V63" i="11"/>
  <c r="W63" i="11"/>
  <c r="X63" i="11"/>
  <c r="Y63" i="11"/>
  <c r="Z63" i="11"/>
  <c r="AA63" i="11"/>
  <c r="G64" i="11"/>
  <c r="H64" i="11"/>
  <c r="I64" i="11"/>
  <c r="J64" i="11"/>
  <c r="K64" i="11"/>
  <c r="L64" i="11"/>
  <c r="M64" i="11"/>
  <c r="N64" i="11"/>
  <c r="O64" i="11"/>
  <c r="P64" i="11"/>
  <c r="R64" i="11"/>
  <c r="S64" i="11"/>
  <c r="T64" i="11"/>
  <c r="U64" i="11"/>
  <c r="V64" i="11"/>
  <c r="W64" i="11"/>
  <c r="X64" i="11"/>
  <c r="Y64" i="11"/>
  <c r="Z64" i="11"/>
  <c r="AA64" i="11"/>
  <c r="G65" i="11"/>
  <c r="H65" i="11"/>
  <c r="I65" i="11"/>
  <c r="J65" i="11"/>
  <c r="K65" i="11"/>
  <c r="L65" i="11"/>
  <c r="M65" i="11"/>
  <c r="N65" i="11"/>
  <c r="O65" i="11"/>
  <c r="P65" i="11"/>
  <c r="R65" i="11"/>
  <c r="S65" i="11"/>
  <c r="T65" i="11"/>
  <c r="U65" i="11"/>
  <c r="V65" i="11"/>
  <c r="W65" i="11"/>
  <c r="X65" i="11"/>
  <c r="Y65" i="11"/>
  <c r="Z65" i="11"/>
  <c r="AA65" i="11"/>
  <c r="G66" i="11"/>
  <c r="H66" i="11"/>
  <c r="I66" i="11"/>
  <c r="J66" i="11"/>
  <c r="K66" i="11"/>
  <c r="L66" i="11"/>
  <c r="M66" i="11"/>
  <c r="N66" i="11"/>
  <c r="O66" i="11"/>
  <c r="P66" i="11"/>
  <c r="R66" i="11"/>
  <c r="S66" i="11"/>
  <c r="T66" i="11"/>
  <c r="U66" i="11"/>
  <c r="V66" i="11"/>
  <c r="W66" i="11"/>
  <c r="X66" i="11"/>
  <c r="Y66" i="11"/>
  <c r="Z66" i="11"/>
  <c r="AA66" i="11"/>
  <c r="G67" i="11"/>
  <c r="H67" i="11"/>
  <c r="I67" i="11"/>
  <c r="J67" i="11"/>
  <c r="K67" i="11"/>
  <c r="L67" i="11"/>
  <c r="M67" i="11"/>
  <c r="N67" i="11"/>
  <c r="O67" i="11"/>
  <c r="P67" i="11"/>
  <c r="R67" i="11"/>
  <c r="S67" i="11"/>
  <c r="T67" i="11"/>
  <c r="U67" i="11"/>
  <c r="V67" i="11"/>
  <c r="W67" i="11"/>
  <c r="X67" i="11"/>
  <c r="Y67" i="11"/>
  <c r="Z67" i="11"/>
  <c r="AA67" i="11"/>
  <c r="G68" i="11"/>
  <c r="H68" i="11"/>
  <c r="I68" i="11"/>
  <c r="J68" i="11"/>
  <c r="K68" i="11"/>
  <c r="L68" i="11"/>
  <c r="M68" i="11"/>
  <c r="N68" i="11"/>
  <c r="O68" i="11"/>
  <c r="P68" i="11"/>
  <c r="R68" i="11"/>
  <c r="S68" i="11"/>
  <c r="T68" i="11"/>
  <c r="U68" i="11"/>
  <c r="V68" i="11"/>
  <c r="W68" i="11"/>
  <c r="X68" i="11"/>
  <c r="Y68" i="11"/>
  <c r="Z68" i="11"/>
  <c r="AA68" i="11"/>
  <c r="G69" i="11"/>
  <c r="H69" i="11"/>
  <c r="I69" i="11"/>
  <c r="J69" i="11"/>
  <c r="K69" i="11"/>
  <c r="L69" i="11"/>
  <c r="M69" i="11"/>
  <c r="N69" i="11"/>
  <c r="O69" i="11"/>
  <c r="P69" i="11"/>
  <c r="R69" i="11"/>
  <c r="S69" i="11"/>
  <c r="T69" i="11"/>
  <c r="U69" i="11"/>
  <c r="V69" i="11"/>
  <c r="W69" i="11"/>
  <c r="X69" i="11"/>
  <c r="Y69" i="11"/>
  <c r="Z69" i="11"/>
  <c r="AA69" i="11"/>
  <c r="G70" i="11"/>
  <c r="H70" i="11"/>
  <c r="I70" i="11"/>
  <c r="J70" i="11"/>
  <c r="K70" i="11"/>
  <c r="L70" i="11"/>
  <c r="M70" i="11"/>
  <c r="N70" i="11"/>
  <c r="O70" i="11"/>
  <c r="P70" i="11"/>
  <c r="R70" i="11"/>
  <c r="S70" i="11"/>
  <c r="T70" i="11"/>
  <c r="U70" i="11"/>
  <c r="V70" i="11"/>
  <c r="W70" i="11"/>
  <c r="X70" i="11"/>
  <c r="Y70" i="11"/>
  <c r="Z70" i="11"/>
  <c r="AA70" i="11"/>
  <c r="G71" i="11"/>
  <c r="H71" i="11"/>
  <c r="I71" i="11"/>
  <c r="J71" i="11"/>
  <c r="K71" i="11"/>
  <c r="L71" i="11"/>
  <c r="M71" i="11"/>
  <c r="N71" i="11"/>
  <c r="O71" i="11"/>
  <c r="P71" i="11"/>
  <c r="R71" i="11"/>
  <c r="S71" i="11"/>
  <c r="T71" i="11"/>
  <c r="U71" i="11"/>
  <c r="V71" i="11"/>
  <c r="W71" i="11"/>
  <c r="X71" i="11"/>
  <c r="Y71" i="11"/>
  <c r="Z71" i="11"/>
  <c r="AA71" i="11"/>
  <c r="G72" i="11"/>
  <c r="H72" i="11"/>
  <c r="I72" i="11"/>
  <c r="J72" i="11"/>
  <c r="K72" i="11"/>
  <c r="L72" i="11"/>
  <c r="M72" i="11"/>
  <c r="N72" i="11"/>
  <c r="O72" i="11"/>
  <c r="P72" i="11"/>
  <c r="R72" i="11"/>
  <c r="S72" i="11"/>
  <c r="T72" i="11"/>
  <c r="U72" i="11"/>
  <c r="V72" i="11"/>
  <c r="W72" i="11"/>
  <c r="X72" i="11"/>
  <c r="Y72" i="11"/>
  <c r="Z72" i="11"/>
  <c r="AA72" i="11"/>
  <c r="G73" i="11"/>
  <c r="H73" i="11"/>
  <c r="I73" i="11"/>
  <c r="J73" i="11"/>
  <c r="K73" i="11"/>
  <c r="L73" i="11"/>
  <c r="M73" i="11"/>
  <c r="N73" i="11"/>
  <c r="O73" i="11"/>
  <c r="P73" i="11"/>
  <c r="R73" i="11"/>
  <c r="S73" i="11"/>
  <c r="T73" i="11"/>
  <c r="U73" i="11"/>
  <c r="V73" i="11"/>
  <c r="W73" i="11"/>
  <c r="X73" i="11"/>
  <c r="Y73" i="11"/>
  <c r="Z73" i="11"/>
  <c r="AA73" i="11"/>
  <c r="G74" i="11"/>
  <c r="H74" i="11"/>
  <c r="I74" i="11"/>
  <c r="J74" i="11"/>
  <c r="K74" i="11"/>
  <c r="L74" i="11"/>
  <c r="M74" i="11"/>
  <c r="N74" i="11"/>
  <c r="O74" i="11"/>
  <c r="P74" i="11"/>
  <c r="R74" i="11"/>
  <c r="S74" i="11"/>
  <c r="T74" i="11"/>
  <c r="U74" i="11"/>
  <c r="V74" i="11"/>
  <c r="W74" i="11"/>
  <c r="X74" i="11"/>
  <c r="Y74" i="11"/>
  <c r="Z74" i="11"/>
  <c r="AA74" i="11"/>
  <c r="G75" i="11"/>
  <c r="H75" i="11"/>
  <c r="I75" i="11"/>
  <c r="J75" i="11"/>
  <c r="K75" i="11"/>
  <c r="L75" i="11"/>
  <c r="M75" i="11"/>
  <c r="N75" i="11"/>
  <c r="O75" i="11"/>
  <c r="P75" i="11"/>
  <c r="R75" i="11"/>
  <c r="S75" i="11"/>
  <c r="T75" i="11"/>
  <c r="U75" i="11"/>
  <c r="V75" i="11"/>
  <c r="W75" i="11"/>
  <c r="X75" i="11"/>
  <c r="Y75" i="11"/>
  <c r="Z75" i="11"/>
  <c r="AA75" i="11"/>
  <c r="G76" i="11"/>
  <c r="H76" i="11"/>
  <c r="I76" i="11"/>
  <c r="J76" i="11"/>
  <c r="K76" i="11"/>
  <c r="L76" i="11"/>
  <c r="M76" i="11"/>
  <c r="N76" i="11"/>
  <c r="O76" i="11"/>
  <c r="P76" i="11"/>
  <c r="R76" i="11"/>
  <c r="S76" i="11"/>
  <c r="T76" i="11"/>
  <c r="U76" i="11"/>
  <c r="V76" i="11"/>
  <c r="W76" i="11"/>
  <c r="X76" i="11"/>
  <c r="Y76" i="11"/>
  <c r="Z76" i="11"/>
  <c r="AA76" i="11"/>
  <c r="G77" i="11"/>
  <c r="H77" i="11"/>
  <c r="I77" i="11"/>
  <c r="J77" i="11"/>
  <c r="K77" i="11"/>
  <c r="L77" i="11"/>
  <c r="M77" i="11"/>
  <c r="N77" i="11"/>
  <c r="O77" i="11"/>
  <c r="P77" i="11"/>
  <c r="R77" i="11"/>
  <c r="S77" i="11"/>
  <c r="T77" i="11"/>
  <c r="U77" i="11"/>
  <c r="V77" i="11"/>
  <c r="W77" i="11"/>
  <c r="X77" i="11"/>
  <c r="Y77" i="11"/>
  <c r="Z77" i="11"/>
  <c r="AA77" i="11"/>
  <c r="G78" i="11"/>
  <c r="H78" i="11"/>
  <c r="I78" i="11"/>
  <c r="J78" i="11"/>
  <c r="K78" i="11"/>
  <c r="L78" i="11"/>
  <c r="M78" i="11"/>
  <c r="N78" i="11"/>
  <c r="O78" i="11"/>
  <c r="P78" i="11"/>
  <c r="R78" i="11"/>
  <c r="S78" i="11"/>
  <c r="T78" i="11"/>
  <c r="U78" i="11"/>
  <c r="V78" i="11"/>
  <c r="W78" i="11"/>
  <c r="X78" i="11"/>
  <c r="Y78" i="11"/>
  <c r="Z78" i="11"/>
  <c r="AA78" i="11"/>
  <c r="G79" i="11"/>
  <c r="H79" i="11"/>
  <c r="I79" i="11"/>
  <c r="J79" i="11"/>
  <c r="K79" i="11"/>
  <c r="L79" i="11"/>
  <c r="M79" i="11"/>
  <c r="N79" i="11"/>
  <c r="O79" i="11"/>
  <c r="P79" i="11"/>
  <c r="R79" i="11"/>
  <c r="S79" i="11"/>
  <c r="T79" i="11"/>
  <c r="U79" i="11"/>
  <c r="V79" i="11"/>
  <c r="W79" i="11"/>
  <c r="X79" i="11"/>
  <c r="Y79" i="11"/>
  <c r="Z79" i="11"/>
  <c r="AA79" i="11"/>
  <c r="G80" i="11"/>
  <c r="H80" i="11"/>
  <c r="I80" i="11"/>
  <c r="J80" i="11"/>
  <c r="K80" i="11"/>
  <c r="L80" i="11"/>
  <c r="M80" i="11"/>
  <c r="N80" i="11"/>
  <c r="O80" i="11"/>
  <c r="P80" i="11"/>
  <c r="R80" i="11"/>
  <c r="S80" i="11"/>
  <c r="T80" i="11"/>
  <c r="U80" i="11"/>
  <c r="V80" i="11"/>
  <c r="W80" i="11"/>
  <c r="X80" i="11"/>
  <c r="Y80" i="11"/>
  <c r="Z80" i="11"/>
  <c r="AA80" i="11"/>
  <c r="G81" i="11"/>
  <c r="H81" i="11"/>
  <c r="I81" i="11"/>
  <c r="J81" i="11"/>
  <c r="K81" i="11"/>
  <c r="L81" i="11"/>
  <c r="M81" i="11"/>
  <c r="N81" i="11"/>
  <c r="O81" i="11"/>
  <c r="P81" i="11"/>
  <c r="R81" i="11"/>
  <c r="S81" i="11"/>
  <c r="T81" i="11"/>
  <c r="U81" i="11"/>
  <c r="V81" i="11"/>
  <c r="W81" i="11"/>
  <c r="X81" i="11"/>
  <c r="Y81" i="11"/>
  <c r="Z81" i="11"/>
  <c r="AA81" i="11"/>
  <c r="G82" i="11"/>
  <c r="H82" i="11"/>
  <c r="I82" i="11"/>
  <c r="J82" i="11"/>
  <c r="K82" i="11"/>
  <c r="L82" i="11"/>
  <c r="M82" i="11"/>
  <c r="N82" i="11"/>
  <c r="O82" i="11"/>
  <c r="P82" i="11"/>
  <c r="R82" i="11"/>
  <c r="S82" i="11"/>
  <c r="T82" i="11"/>
  <c r="U82" i="11"/>
  <c r="V82" i="11"/>
  <c r="W82" i="11"/>
  <c r="X82" i="11"/>
  <c r="Y82" i="11"/>
  <c r="Z82" i="11"/>
  <c r="AA82" i="11"/>
  <c r="G83" i="11"/>
  <c r="H83" i="11"/>
  <c r="I83" i="11"/>
  <c r="J83" i="11"/>
  <c r="K83" i="11"/>
  <c r="L83" i="11"/>
  <c r="M83" i="11"/>
  <c r="N83" i="11"/>
  <c r="O83" i="11"/>
  <c r="P83" i="11"/>
  <c r="R83" i="11"/>
  <c r="S83" i="11"/>
  <c r="T83" i="11"/>
  <c r="U83" i="11"/>
  <c r="V83" i="11"/>
  <c r="W83" i="11"/>
  <c r="X83" i="11"/>
  <c r="Y83" i="11"/>
  <c r="Z83" i="11"/>
  <c r="AA83" i="11"/>
  <c r="G84" i="11"/>
  <c r="H84" i="11"/>
  <c r="I84" i="11"/>
  <c r="J84" i="11"/>
  <c r="K84" i="11"/>
  <c r="L84" i="11"/>
  <c r="M84" i="11"/>
  <c r="N84" i="11"/>
  <c r="O84" i="11"/>
  <c r="P84" i="11"/>
  <c r="R84" i="11"/>
  <c r="S84" i="11"/>
  <c r="T84" i="11"/>
  <c r="U84" i="11"/>
  <c r="V84" i="11"/>
  <c r="W84" i="11"/>
  <c r="X84" i="11"/>
  <c r="Y84" i="11"/>
  <c r="Z84" i="11"/>
  <c r="AA84" i="11"/>
  <c r="G85" i="11"/>
  <c r="H85" i="11"/>
  <c r="I85" i="11"/>
  <c r="J85" i="11"/>
  <c r="K85" i="11"/>
  <c r="L85" i="11"/>
  <c r="M85" i="11"/>
  <c r="N85" i="11"/>
  <c r="O85" i="11"/>
  <c r="P85" i="11"/>
  <c r="R85" i="11"/>
  <c r="S85" i="11"/>
  <c r="T85" i="11"/>
  <c r="U85" i="11"/>
  <c r="V85" i="11"/>
  <c r="W85" i="11"/>
  <c r="X85" i="11"/>
  <c r="Y85" i="11"/>
  <c r="Z85" i="11"/>
  <c r="AA85" i="11"/>
  <c r="G86" i="11"/>
  <c r="H86" i="11"/>
  <c r="I86" i="11"/>
  <c r="J86" i="11"/>
  <c r="K86" i="11"/>
  <c r="L86" i="11"/>
  <c r="M86" i="11"/>
  <c r="N86" i="11"/>
  <c r="O86" i="11"/>
  <c r="P86" i="11"/>
  <c r="R86" i="11"/>
  <c r="S86" i="11"/>
  <c r="T86" i="11"/>
  <c r="U86" i="11"/>
  <c r="V86" i="11"/>
  <c r="W86" i="11"/>
  <c r="X86" i="11"/>
  <c r="Y86" i="11"/>
  <c r="Z86" i="11"/>
  <c r="AA86" i="11"/>
  <c r="G87" i="11"/>
  <c r="H87" i="11"/>
  <c r="I87" i="11"/>
  <c r="J87" i="11"/>
  <c r="K87" i="11"/>
  <c r="L87" i="11"/>
  <c r="M87" i="11"/>
  <c r="N87" i="11"/>
  <c r="O87" i="11"/>
  <c r="P87" i="11"/>
  <c r="R87" i="11"/>
  <c r="S87" i="11"/>
  <c r="T87" i="11"/>
  <c r="U87" i="11"/>
  <c r="V87" i="11"/>
  <c r="W87" i="11"/>
  <c r="X87" i="11"/>
  <c r="Y87" i="11"/>
  <c r="Z87" i="11"/>
  <c r="AA87" i="11"/>
  <c r="G88" i="11"/>
  <c r="H88" i="11"/>
  <c r="I88" i="11"/>
  <c r="J88" i="11"/>
  <c r="K88" i="11"/>
  <c r="L88" i="11"/>
  <c r="M88" i="11"/>
  <c r="N88" i="11"/>
  <c r="O88" i="11"/>
  <c r="P88" i="11"/>
  <c r="R88" i="11"/>
  <c r="S88" i="11"/>
  <c r="T88" i="11"/>
  <c r="U88" i="11"/>
  <c r="V88" i="11"/>
  <c r="W88" i="11"/>
  <c r="X88" i="11"/>
  <c r="Y88" i="11"/>
  <c r="Z88" i="11"/>
  <c r="AA88" i="11"/>
  <c r="G89" i="11"/>
  <c r="H89" i="11"/>
  <c r="I89" i="11"/>
  <c r="J89" i="11"/>
  <c r="K89" i="11"/>
  <c r="L89" i="11"/>
  <c r="M89" i="11"/>
  <c r="N89" i="11"/>
  <c r="O89" i="11"/>
  <c r="P89" i="11"/>
  <c r="R89" i="11"/>
  <c r="S89" i="11"/>
  <c r="T89" i="11"/>
  <c r="U89" i="11"/>
  <c r="V89" i="11"/>
  <c r="W89" i="11"/>
  <c r="X89" i="11"/>
  <c r="Y89" i="11"/>
  <c r="Z89" i="11"/>
  <c r="AA89" i="11"/>
  <c r="G90" i="11"/>
  <c r="H90" i="11"/>
  <c r="I90" i="11"/>
  <c r="J90" i="11"/>
  <c r="K90" i="11"/>
  <c r="L90" i="11"/>
  <c r="M90" i="11"/>
  <c r="N90" i="11"/>
  <c r="O90" i="11"/>
  <c r="P90" i="11"/>
  <c r="R90" i="11"/>
  <c r="S90" i="11"/>
  <c r="T90" i="11"/>
  <c r="U90" i="11"/>
  <c r="V90" i="11"/>
  <c r="W90" i="11"/>
  <c r="X90" i="11"/>
  <c r="Y90" i="11"/>
  <c r="Z90" i="11"/>
  <c r="AA90" i="11"/>
  <c r="G91" i="11"/>
  <c r="H91" i="11"/>
  <c r="I91" i="11"/>
  <c r="J91" i="11"/>
  <c r="K91" i="11"/>
  <c r="L91" i="11"/>
  <c r="M91" i="11"/>
  <c r="N91" i="11"/>
  <c r="O91" i="11"/>
  <c r="P91" i="11"/>
  <c r="R91" i="11"/>
  <c r="S91" i="11"/>
  <c r="T91" i="11"/>
  <c r="U91" i="11"/>
  <c r="V91" i="11"/>
  <c r="W91" i="11"/>
  <c r="X91" i="11"/>
  <c r="Y91" i="11"/>
  <c r="Z91" i="11"/>
  <c r="AA91" i="11"/>
  <c r="G92" i="11"/>
  <c r="H92" i="11"/>
  <c r="I92" i="11"/>
  <c r="J92" i="11"/>
  <c r="K92" i="11"/>
  <c r="L92" i="11"/>
  <c r="M92" i="11"/>
  <c r="N92" i="11"/>
  <c r="O92" i="11"/>
  <c r="P92" i="11"/>
  <c r="R92" i="11"/>
  <c r="S92" i="11"/>
  <c r="T92" i="11"/>
  <c r="U92" i="11"/>
  <c r="V92" i="11"/>
  <c r="W92" i="11"/>
  <c r="X92" i="11"/>
  <c r="Y92" i="11"/>
  <c r="Z92" i="11"/>
  <c r="AA92" i="11"/>
  <c r="G93" i="11"/>
  <c r="H93" i="11"/>
  <c r="I93" i="11"/>
  <c r="J93" i="11"/>
  <c r="K93" i="11"/>
  <c r="L93" i="11"/>
  <c r="M93" i="11"/>
  <c r="N93" i="11"/>
  <c r="O93" i="11"/>
  <c r="P93" i="11"/>
  <c r="R93" i="11"/>
  <c r="S93" i="11"/>
  <c r="T93" i="11"/>
  <c r="U93" i="11"/>
  <c r="V93" i="11"/>
  <c r="W93" i="11"/>
  <c r="X93" i="11"/>
  <c r="Y93" i="11"/>
  <c r="Z93" i="11"/>
  <c r="AA93" i="11"/>
  <c r="G94" i="11"/>
  <c r="H94" i="11"/>
  <c r="I94" i="11"/>
  <c r="J94" i="11"/>
  <c r="K94" i="11"/>
  <c r="L94" i="11"/>
  <c r="M94" i="11"/>
  <c r="N94" i="11"/>
  <c r="O94" i="11"/>
  <c r="P94" i="11"/>
  <c r="R94" i="11"/>
  <c r="S94" i="11"/>
  <c r="T94" i="11"/>
  <c r="U94" i="11"/>
  <c r="V94" i="11"/>
  <c r="W94" i="11"/>
  <c r="X94" i="11"/>
  <c r="Y94" i="11"/>
  <c r="Z94" i="11"/>
  <c r="AA94" i="11"/>
  <c r="G95" i="11"/>
  <c r="H95" i="11"/>
  <c r="I95" i="11"/>
  <c r="J95" i="11"/>
  <c r="K95" i="11"/>
  <c r="L95" i="11"/>
  <c r="M95" i="11"/>
  <c r="N95" i="11"/>
  <c r="O95" i="11"/>
  <c r="P95" i="11"/>
  <c r="R95" i="11"/>
  <c r="S95" i="11"/>
  <c r="T95" i="11"/>
  <c r="U95" i="11"/>
  <c r="V95" i="11"/>
  <c r="W95" i="11"/>
  <c r="X95" i="11"/>
  <c r="Y95" i="11"/>
  <c r="Z95" i="11"/>
  <c r="AA95" i="11"/>
  <c r="G96" i="11"/>
  <c r="H96" i="11"/>
  <c r="I96" i="11"/>
  <c r="J96" i="11"/>
  <c r="K96" i="11"/>
  <c r="L96" i="11"/>
  <c r="M96" i="11"/>
  <c r="N96" i="11"/>
  <c r="O96" i="11"/>
  <c r="P96" i="11"/>
  <c r="R96" i="11"/>
  <c r="S96" i="11"/>
  <c r="T96" i="11"/>
  <c r="U96" i="11"/>
  <c r="V96" i="11"/>
  <c r="W96" i="11"/>
  <c r="X96" i="11"/>
  <c r="Y96" i="11"/>
  <c r="Z96" i="11"/>
  <c r="AA96" i="11"/>
  <c r="G97" i="11"/>
  <c r="H97" i="11"/>
  <c r="I97" i="11"/>
  <c r="J97" i="11"/>
  <c r="K97" i="11"/>
  <c r="L97" i="11"/>
  <c r="M97" i="11"/>
  <c r="N97" i="11"/>
  <c r="O97" i="11"/>
  <c r="P97" i="11"/>
  <c r="R97" i="11"/>
  <c r="S97" i="11"/>
  <c r="T97" i="11"/>
  <c r="U97" i="11"/>
  <c r="V97" i="11"/>
  <c r="W97" i="11"/>
  <c r="X97" i="11"/>
  <c r="Y97" i="11"/>
  <c r="Z97" i="11"/>
  <c r="AA97" i="11"/>
  <c r="G98" i="11"/>
  <c r="H98" i="11"/>
  <c r="I98" i="11"/>
  <c r="J98" i="11"/>
  <c r="K98" i="11"/>
  <c r="L98" i="11"/>
  <c r="M98" i="11"/>
  <c r="N98" i="11"/>
  <c r="O98" i="11"/>
  <c r="P98" i="11"/>
  <c r="R98" i="11"/>
  <c r="S98" i="11"/>
  <c r="T98" i="11"/>
  <c r="U98" i="11"/>
  <c r="V98" i="11"/>
  <c r="W98" i="11"/>
  <c r="X98" i="11"/>
  <c r="Y98" i="11"/>
  <c r="Z98" i="11"/>
  <c r="AA98" i="11"/>
  <c r="G99" i="11"/>
  <c r="H99" i="11"/>
  <c r="I99" i="11"/>
  <c r="J99" i="11"/>
  <c r="K99" i="11"/>
  <c r="L99" i="11"/>
  <c r="M99" i="11"/>
  <c r="N99" i="11"/>
  <c r="O99" i="11"/>
  <c r="P99" i="11"/>
  <c r="R99" i="11"/>
  <c r="S99" i="11"/>
  <c r="T99" i="11"/>
  <c r="U99" i="11"/>
  <c r="V99" i="11"/>
  <c r="W99" i="11"/>
  <c r="X99" i="11"/>
  <c r="Y99" i="11"/>
  <c r="Z99" i="11"/>
  <c r="AA99" i="11"/>
  <c r="G100" i="11"/>
  <c r="H100" i="11"/>
  <c r="I100" i="11"/>
  <c r="J100" i="11"/>
  <c r="K100" i="11"/>
  <c r="L100" i="11"/>
  <c r="M100" i="11"/>
  <c r="N100" i="11"/>
  <c r="O100" i="11"/>
  <c r="P100" i="11"/>
  <c r="R100" i="11"/>
  <c r="S100" i="11"/>
  <c r="T100" i="11"/>
  <c r="U100" i="11"/>
  <c r="V100" i="11"/>
  <c r="W100" i="11"/>
  <c r="X100" i="11"/>
  <c r="Y100" i="11"/>
  <c r="Z100" i="11"/>
  <c r="AA100" i="11"/>
  <c r="G101" i="11"/>
  <c r="H101" i="11"/>
  <c r="I101" i="11"/>
  <c r="J101" i="11"/>
  <c r="K101" i="11"/>
  <c r="L101" i="11"/>
  <c r="M101" i="11"/>
  <c r="N101" i="11"/>
  <c r="O101" i="11"/>
  <c r="P101" i="11"/>
  <c r="R101" i="11"/>
  <c r="S101" i="11"/>
  <c r="T101" i="11"/>
  <c r="U101" i="11"/>
  <c r="V101" i="11"/>
  <c r="W101" i="11"/>
  <c r="X101" i="11"/>
  <c r="Y101" i="11"/>
  <c r="Z101" i="11"/>
  <c r="AA101" i="11"/>
  <c r="G102" i="11"/>
  <c r="H102" i="11"/>
  <c r="I102" i="11"/>
  <c r="J102" i="11"/>
  <c r="K102" i="11"/>
  <c r="L102" i="11"/>
  <c r="M102" i="11"/>
  <c r="N102" i="11"/>
  <c r="O102" i="11"/>
  <c r="P102" i="11"/>
  <c r="R102" i="11"/>
  <c r="S102" i="11"/>
  <c r="T102" i="11"/>
  <c r="U102" i="11"/>
  <c r="V102" i="11"/>
  <c r="W102" i="11"/>
  <c r="X102" i="11"/>
  <c r="Y102" i="11"/>
  <c r="Z102" i="11"/>
  <c r="AA102" i="11"/>
  <c r="G103" i="11"/>
  <c r="H103" i="11"/>
  <c r="I103" i="11"/>
  <c r="J103" i="11"/>
  <c r="K103" i="11"/>
  <c r="L103" i="11"/>
  <c r="M103" i="11"/>
  <c r="N103" i="11"/>
  <c r="O103" i="11"/>
  <c r="P103" i="11"/>
  <c r="R103" i="11"/>
  <c r="S103" i="11"/>
  <c r="T103" i="11"/>
  <c r="U103" i="11"/>
  <c r="V103" i="11"/>
  <c r="W103" i="11"/>
  <c r="X103" i="11"/>
  <c r="Y103" i="11"/>
  <c r="Z103" i="11"/>
  <c r="AA103" i="11"/>
  <c r="G104" i="11"/>
  <c r="H104" i="11"/>
  <c r="I104" i="11"/>
  <c r="J104" i="11"/>
  <c r="K104" i="11"/>
  <c r="L104" i="11"/>
  <c r="M104" i="11"/>
  <c r="N104" i="11"/>
  <c r="O104" i="11"/>
  <c r="P104" i="11"/>
  <c r="R104" i="11"/>
  <c r="S104" i="11"/>
  <c r="T104" i="11"/>
  <c r="U104" i="11"/>
  <c r="V104" i="11"/>
  <c r="W104" i="11"/>
  <c r="X104" i="11"/>
  <c r="Y104" i="11"/>
  <c r="Z104" i="11"/>
  <c r="AA104" i="11"/>
  <c r="G105" i="11"/>
  <c r="H105" i="11"/>
  <c r="I105" i="11"/>
  <c r="J105" i="11"/>
  <c r="K105" i="11"/>
  <c r="L105" i="11"/>
  <c r="M105" i="11"/>
  <c r="N105" i="11"/>
  <c r="O105" i="11"/>
  <c r="P105" i="11"/>
  <c r="R105" i="11"/>
  <c r="S105" i="11"/>
  <c r="T105" i="11"/>
  <c r="U105" i="11"/>
  <c r="V105" i="11"/>
  <c r="W105" i="11"/>
  <c r="X105" i="11"/>
  <c r="Y105" i="11"/>
  <c r="Z105" i="11"/>
  <c r="AA105" i="11"/>
  <c r="G106" i="11"/>
  <c r="H106" i="11"/>
  <c r="I106" i="11"/>
  <c r="J106" i="11"/>
  <c r="K106" i="11"/>
  <c r="L106" i="11"/>
  <c r="M106" i="11"/>
  <c r="N106" i="11"/>
  <c r="O106" i="11"/>
  <c r="P106" i="11"/>
  <c r="R106" i="11"/>
  <c r="S106" i="11"/>
  <c r="T106" i="11"/>
  <c r="U106" i="11"/>
  <c r="V106" i="11"/>
  <c r="W106" i="11"/>
  <c r="X106" i="11"/>
  <c r="Y106" i="11"/>
  <c r="Z106" i="11"/>
  <c r="AA106" i="11"/>
  <c r="G107" i="11"/>
  <c r="H107" i="11"/>
  <c r="I107" i="11"/>
  <c r="J107" i="11"/>
  <c r="K107" i="11"/>
  <c r="L107" i="11"/>
  <c r="M107" i="11"/>
  <c r="N107" i="11"/>
  <c r="O107" i="11"/>
  <c r="P107" i="11"/>
  <c r="R107" i="11"/>
  <c r="S107" i="11"/>
  <c r="T107" i="11"/>
  <c r="U107" i="11"/>
  <c r="V107" i="11"/>
  <c r="W107" i="11"/>
  <c r="X107" i="11"/>
  <c r="Y107" i="11"/>
  <c r="Z107" i="11"/>
  <c r="AA107" i="11"/>
  <c r="G108" i="11"/>
  <c r="H108" i="11"/>
  <c r="I108" i="11"/>
  <c r="J108" i="11"/>
  <c r="K108" i="11"/>
  <c r="L108" i="11"/>
  <c r="M108" i="11"/>
  <c r="N108" i="11"/>
  <c r="O108" i="11"/>
  <c r="P108" i="11"/>
  <c r="R108" i="11"/>
  <c r="S108" i="11"/>
  <c r="T108" i="11"/>
  <c r="U108" i="11"/>
  <c r="V108" i="11"/>
  <c r="W108" i="11"/>
  <c r="X108" i="11"/>
  <c r="Y108" i="11"/>
  <c r="Z108" i="11"/>
  <c r="AA108" i="11"/>
  <c r="G109" i="11"/>
  <c r="H109" i="11"/>
  <c r="I109" i="11"/>
  <c r="J109" i="11"/>
  <c r="K109" i="11"/>
  <c r="L109" i="11"/>
  <c r="M109" i="11"/>
  <c r="N109" i="11"/>
  <c r="O109" i="11"/>
  <c r="P109" i="11"/>
  <c r="R109" i="11"/>
  <c r="S109" i="11"/>
  <c r="T109" i="11"/>
  <c r="U109" i="11"/>
  <c r="V109" i="11"/>
  <c r="W109" i="11"/>
  <c r="X109" i="11"/>
  <c r="Y109" i="11"/>
  <c r="Z109" i="11"/>
  <c r="AA109" i="11"/>
  <c r="G110" i="11"/>
  <c r="H110" i="11"/>
  <c r="I110" i="11"/>
  <c r="J110" i="11"/>
  <c r="K110" i="11"/>
  <c r="L110" i="11"/>
  <c r="M110" i="11"/>
  <c r="N110" i="11"/>
  <c r="O110" i="11"/>
  <c r="P110" i="11"/>
  <c r="R110" i="11"/>
  <c r="S110" i="11"/>
  <c r="T110" i="11"/>
  <c r="U110" i="11"/>
  <c r="V110" i="11"/>
  <c r="W110" i="11"/>
  <c r="X110" i="11"/>
  <c r="Y110" i="11"/>
  <c r="Z110" i="11"/>
  <c r="AA110" i="11"/>
  <c r="G111" i="11"/>
  <c r="H111" i="11"/>
  <c r="I111" i="11"/>
  <c r="J111" i="11"/>
  <c r="K111" i="11"/>
  <c r="L111" i="11"/>
  <c r="M111" i="11"/>
  <c r="N111" i="11"/>
  <c r="O111" i="11"/>
  <c r="P111" i="11"/>
  <c r="R111" i="11"/>
  <c r="S111" i="11"/>
  <c r="T111" i="11"/>
  <c r="U111" i="11"/>
  <c r="V111" i="11"/>
  <c r="W111" i="11"/>
  <c r="X111" i="11"/>
  <c r="Y111" i="11"/>
  <c r="Z111" i="11"/>
  <c r="AA111" i="11"/>
  <c r="G112" i="11"/>
  <c r="H112" i="11"/>
  <c r="I112" i="11"/>
  <c r="J112" i="11"/>
  <c r="K112" i="11"/>
  <c r="L112" i="11"/>
  <c r="M112" i="11"/>
  <c r="N112" i="11"/>
  <c r="O112" i="11"/>
  <c r="P112" i="11"/>
  <c r="R112" i="11"/>
  <c r="S112" i="11"/>
  <c r="T112" i="11"/>
  <c r="U112" i="11"/>
  <c r="V112" i="11"/>
  <c r="W112" i="11"/>
  <c r="X112" i="11"/>
  <c r="Y112" i="11"/>
  <c r="Z112" i="11"/>
  <c r="AA112" i="11"/>
  <c r="G113" i="11"/>
  <c r="H113" i="11"/>
  <c r="I113" i="11"/>
  <c r="J113" i="11"/>
  <c r="K113" i="11"/>
  <c r="L113" i="11"/>
  <c r="M113" i="11"/>
  <c r="N113" i="11"/>
  <c r="O113" i="11"/>
  <c r="P113" i="11"/>
  <c r="R113" i="11"/>
  <c r="S113" i="11"/>
  <c r="T113" i="11"/>
  <c r="U113" i="11"/>
  <c r="V113" i="11"/>
  <c r="W113" i="11"/>
  <c r="X113" i="11"/>
  <c r="Y113" i="11"/>
  <c r="Z113" i="11"/>
  <c r="AA113" i="11"/>
  <c r="G114" i="11"/>
  <c r="H114" i="11"/>
  <c r="I114" i="11"/>
  <c r="J114" i="11"/>
  <c r="K114" i="11"/>
  <c r="L114" i="11"/>
  <c r="M114" i="11"/>
  <c r="N114" i="11"/>
  <c r="O114" i="11"/>
  <c r="P114" i="11"/>
  <c r="R114" i="11"/>
  <c r="S114" i="11"/>
  <c r="T114" i="11"/>
  <c r="U114" i="11"/>
  <c r="V114" i="11"/>
  <c r="W114" i="11"/>
  <c r="X114" i="11"/>
  <c r="Y114" i="11"/>
  <c r="Z114" i="11"/>
  <c r="AA114" i="11"/>
  <c r="G115" i="11"/>
  <c r="H115" i="11"/>
  <c r="I115" i="11"/>
  <c r="J115" i="11"/>
  <c r="K115" i="11"/>
  <c r="L115" i="11"/>
  <c r="M115" i="11"/>
  <c r="N115" i="11"/>
  <c r="O115" i="11"/>
  <c r="P115" i="11"/>
  <c r="R115" i="11"/>
  <c r="S115" i="11"/>
  <c r="T115" i="11"/>
  <c r="U115" i="11"/>
  <c r="V115" i="11"/>
  <c r="W115" i="11"/>
  <c r="X115" i="11"/>
  <c r="Y115" i="11"/>
  <c r="Z115" i="11"/>
  <c r="AA115" i="11"/>
  <c r="G116" i="11"/>
  <c r="H116" i="11"/>
  <c r="I116" i="11"/>
  <c r="J116" i="11"/>
  <c r="K116" i="11"/>
  <c r="L116" i="11"/>
  <c r="M116" i="11"/>
  <c r="N116" i="11"/>
  <c r="O116" i="11"/>
  <c r="P116" i="11"/>
  <c r="R116" i="11"/>
  <c r="S116" i="11"/>
  <c r="T116" i="11"/>
  <c r="U116" i="11"/>
  <c r="V116" i="11"/>
  <c r="W116" i="11"/>
  <c r="X116" i="11"/>
  <c r="Y116" i="11"/>
  <c r="Z116" i="11"/>
  <c r="AA116" i="11"/>
  <c r="G117" i="11"/>
  <c r="H117" i="11"/>
  <c r="I117" i="11"/>
  <c r="J117" i="11"/>
  <c r="K117" i="11"/>
  <c r="L117" i="11"/>
  <c r="M117" i="11"/>
  <c r="N117" i="11"/>
  <c r="O117" i="11"/>
  <c r="P117" i="11"/>
  <c r="R117" i="11"/>
  <c r="S117" i="11"/>
  <c r="T117" i="11"/>
  <c r="U117" i="11"/>
  <c r="V117" i="11"/>
  <c r="W117" i="11"/>
  <c r="X117" i="11"/>
  <c r="Y117" i="11"/>
  <c r="Z117" i="11"/>
  <c r="AA117" i="11"/>
  <c r="G118" i="11"/>
  <c r="H118" i="11"/>
  <c r="I118" i="11"/>
  <c r="J118" i="11"/>
  <c r="K118" i="11"/>
  <c r="L118" i="11"/>
  <c r="M118" i="11"/>
  <c r="N118" i="11"/>
  <c r="O118" i="11"/>
  <c r="P118" i="11"/>
  <c r="R118" i="11"/>
  <c r="S118" i="11"/>
  <c r="T118" i="11"/>
  <c r="U118" i="11"/>
  <c r="V118" i="11"/>
  <c r="W118" i="11"/>
  <c r="X118" i="11"/>
  <c r="Y118" i="11"/>
  <c r="Z118" i="11"/>
  <c r="AA118" i="11"/>
  <c r="G119" i="11"/>
  <c r="H119" i="11"/>
  <c r="I119" i="11"/>
  <c r="J119" i="11"/>
  <c r="K119" i="11"/>
  <c r="L119" i="11"/>
  <c r="M119" i="11"/>
  <c r="N119" i="11"/>
  <c r="O119" i="11"/>
  <c r="P119" i="11"/>
  <c r="R119" i="11"/>
  <c r="S119" i="11"/>
  <c r="T119" i="11"/>
  <c r="U119" i="11"/>
  <c r="V119" i="11"/>
  <c r="W119" i="11"/>
  <c r="X119" i="11"/>
  <c r="Y119" i="11"/>
  <c r="Z119" i="11"/>
  <c r="AA119" i="11"/>
  <c r="G120" i="11"/>
  <c r="H120" i="11"/>
  <c r="I120" i="11"/>
  <c r="J120" i="11"/>
  <c r="K120" i="11"/>
  <c r="L120" i="11"/>
  <c r="M120" i="11"/>
  <c r="N120" i="11"/>
  <c r="O120" i="11"/>
  <c r="P120" i="11"/>
  <c r="R120" i="11"/>
  <c r="S120" i="11"/>
  <c r="T120" i="11"/>
  <c r="U120" i="11"/>
  <c r="V120" i="11"/>
  <c r="W120" i="11"/>
  <c r="X120" i="11"/>
  <c r="Y120" i="11"/>
  <c r="Z120" i="11"/>
  <c r="AA120" i="11"/>
  <c r="G121" i="11"/>
  <c r="H121" i="11"/>
  <c r="I121" i="11"/>
  <c r="J121" i="11"/>
  <c r="K121" i="11"/>
  <c r="L121" i="11"/>
  <c r="M121" i="11"/>
  <c r="N121" i="11"/>
  <c r="O121" i="11"/>
  <c r="P121" i="11"/>
  <c r="R121" i="11"/>
  <c r="S121" i="11"/>
  <c r="T121" i="11"/>
  <c r="U121" i="11"/>
  <c r="V121" i="11"/>
  <c r="W121" i="11"/>
  <c r="X121" i="11"/>
  <c r="Y121" i="11"/>
  <c r="Z121" i="11"/>
  <c r="AA121" i="11"/>
  <c r="G122" i="11"/>
  <c r="H122" i="11"/>
  <c r="I122" i="11"/>
  <c r="J122" i="11"/>
  <c r="K122" i="11"/>
  <c r="L122" i="11"/>
  <c r="M122" i="11"/>
  <c r="N122" i="11"/>
  <c r="O122" i="11"/>
  <c r="P122" i="11"/>
  <c r="R122" i="11"/>
  <c r="S122" i="11"/>
  <c r="T122" i="11"/>
  <c r="U122" i="11"/>
  <c r="V122" i="11"/>
  <c r="W122" i="11"/>
  <c r="X122" i="11"/>
  <c r="Y122" i="11"/>
  <c r="Z122" i="11"/>
  <c r="AA122" i="11"/>
  <c r="G123" i="11"/>
  <c r="H123" i="11"/>
  <c r="I123" i="11"/>
  <c r="J123" i="11"/>
  <c r="K123" i="11"/>
  <c r="L123" i="11"/>
  <c r="M123" i="11"/>
  <c r="N123" i="11"/>
  <c r="O123" i="11"/>
  <c r="P123" i="11"/>
  <c r="R123" i="11"/>
  <c r="S123" i="11"/>
  <c r="T123" i="11"/>
  <c r="U123" i="11"/>
  <c r="V123" i="11"/>
  <c r="W123" i="11"/>
  <c r="X123" i="11"/>
  <c r="Y123" i="11"/>
  <c r="Z123" i="11"/>
  <c r="AA123" i="11"/>
  <c r="G124" i="11"/>
  <c r="H124" i="11"/>
  <c r="I124" i="11"/>
  <c r="J124" i="11"/>
  <c r="K124" i="11"/>
  <c r="L124" i="11"/>
  <c r="M124" i="11"/>
  <c r="N124" i="11"/>
  <c r="O124" i="11"/>
  <c r="P124" i="11"/>
  <c r="R124" i="11"/>
  <c r="S124" i="11"/>
  <c r="T124" i="11"/>
  <c r="U124" i="11"/>
  <c r="V124" i="11"/>
  <c r="W124" i="11"/>
  <c r="X124" i="11"/>
  <c r="Y124" i="11"/>
  <c r="Z124" i="11"/>
  <c r="AA124" i="11"/>
  <c r="G125" i="11"/>
  <c r="H125" i="11"/>
  <c r="I125" i="11"/>
  <c r="J125" i="11"/>
  <c r="K125" i="11"/>
  <c r="L125" i="11"/>
  <c r="M125" i="11"/>
  <c r="N125" i="11"/>
  <c r="O125" i="11"/>
  <c r="P125" i="11"/>
  <c r="R125" i="11"/>
  <c r="S125" i="11"/>
  <c r="T125" i="11"/>
  <c r="U125" i="11"/>
  <c r="V125" i="11"/>
  <c r="W125" i="11"/>
  <c r="X125" i="11"/>
  <c r="Y125" i="11"/>
  <c r="Z125" i="11"/>
  <c r="AA125" i="11"/>
  <c r="G126" i="11"/>
  <c r="H126" i="11"/>
  <c r="I126" i="11"/>
  <c r="J126" i="11"/>
  <c r="K126" i="11"/>
  <c r="L126" i="11"/>
  <c r="M126" i="11"/>
  <c r="N126" i="11"/>
  <c r="O126" i="11"/>
  <c r="P126" i="11"/>
  <c r="R126" i="11"/>
  <c r="S126" i="11"/>
  <c r="T126" i="11"/>
  <c r="U126" i="11"/>
  <c r="V126" i="11"/>
  <c r="W126" i="11"/>
  <c r="X126" i="11"/>
  <c r="Y126" i="11"/>
  <c r="Z126" i="11"/>
  <c r="AA126" i="11"/>
  <c r="G127" i="11"/>
  <c r="H127" i="11"/>
  <c r="I127" i="11"/>
  <c r="J127" i="11"/>
  <c r="K127" i="11"/>
  <c r="L127" i="11"/>
  <c r="M127" i="11"/>
  <c r="N127" i="11"/>
  <c r="O127" i="11"/>
  <c r="P127" i="11"/>
  <c r="R127" i="11"/>
  <c r="S127" i="11"/>
  <c r="T127" i="11"/>
  <c r="U127" i="11"/>
  <c r="V127" i="11"/>
  <c r="W127" i="11"/>
  <c r="X127" i="11"/>
  <c r="Y127" i="11"/>
  <c r="Z127" i="11"/>
  <c r="AA127" i="11"/>
  <c r="G128" i="11"/>
  <c r="H128" i="11"/>
  <c r="I128" i="11"/>
  <c r="J128" i="11"/>
  <c r="K128" i="11"/>
  <c r="L128" i="11"/>
  <c r="M128" i="11"/>
  <c r="N128" i="11"/>
  <c r="O128" i="11"/>
  <c r="P128" i="11"/>
  <c r="R128" i="11"/>
  <c r="S128" i="11"/>
  <c r="T128" i="11"/>
  <c r="U128" i="11"/>
  <c r="V128" i="11"/>
  <c r="W128" i="11"/>
  <c r="X128" i="11"/>
  <c r="Y128" i="11"/>
  <c r="Z128" i="11"/>
  <c r="AA128" i="11"/>
  <c r="G129" i="11"/>
  <c r="H129" i="11"/>
  <c r="I129" i="11"/>
  <c r="J129" i="11"/>
  <c r="K129" i="11"/>
  <c r="L129" i="11"/>
  <c r="M129" i="11"/>
  <c r="N129" i="11"/>
  <c r="O129" i="11"/>
  <c r="P129" i="11"/>
  <c r="R129" i="11"/>
  <c r="S129" i="11"/>
  <c r="T129" i="11"/>
  <c r="U129" i="11"/>
  <c r="V129" i="11"/>
  <c r="W129" i="11"/>
  <c r="X129" i="11"/>
  <c r="Y129" i="11"/>
  <c r="Z129" i="11"/>
  <c r="AA129" i="11"/>
  <c r="G130" i="11"/>
  <c r="H130" i="11"/>
  <c r="I130" i="11"/>
  <c r="J130" i="11"/>
  <c r="K130" i="11"/>
  <c r="L130" i="11"/>
  <c r="M130" i="11"/>
  <c r="N130" i="11"/>
  <c r="O130" i="11"/>
  <c r="P130" i="11"/>
  <c r="R130" i="11"/>
  <c r="S130" i="11"/>
  <c r="T130" i="11"/>
  <c r="U130" i="11"/>
  <c r="V130" i="11"/>
  <c r="W130" i="11"/>
  <c r="X130" i="11"/>
  <c r="Y130" i="11"/>
  <c r="Z130" i="11"/>
  <c r="AA130" i="11"/>
  <c r="G131" i="11"/>
  <c r="H131" i="11"/>
  <c r="I131" i="11"/>
  <c r="J131" i="11"/>
  <c r="K131" i="11"/>
  <c r="L131" i="11"/>
  <c r="M131" i="11"/>
  <c r="N131" i="11"/>
  <c r="O131" i="11"/>
  <c r="P131" i="11"/>
  <c r="R131" i="11"/>
  <c r="S131" i="11"/>
  <c r="T131" i="11"/>
  <c r="U131" i="11"/>
  <c r="V131" i="11"/>
  <c r="W131" i="11"/>
  <c r="X131" i="11"/>
  <c r="Y131" i="11"/>
  <c r="Z131" i="11"/>
  <c r="AA131" i="11"/>
  <c r="G132" i="11"/>
  <c r="H132" i="11"/>
  <c r="I132" i="11"/>
  <c r="J132" i="11"/>
  <c r="K132" i="11"/>
  <c r="L132" i="11"/>
  <c r="M132" i="11"/>
  <c r="N132" i="11"/>
  <c r="O132" i="11"/>
  <c r="P132" i="11"/>
  <c r="R132" i="11"/>
  <c r="S132" i="11"/>
  <c r="T132" i="11"/>
  <c r="U132" i="11"/>
  <c r="V132" i="11"/>
  <c r="W132" i="11"/>
  <c r="X132" i="11"/>
  <c r="Y132" i="11"/>
  <c r="Z132" i="11"/>
  <c r="AA132" i="11"/>
  <c r="G133" i="11"/>
  <c r="H133" i="11"/>
  <c r="I133" i="11"/>
  <c r="J133" i="11"/>
  <c r="K133" i="11"/>
  <c r="L133" i="11"/>
  <c r="M133" i="11"/>
  <c r="N133" i="11"/>
  <c r="O133" i="11"/>
  <c r="P133" i="11"/>
  <c r="R133" i="11"/>
  <c r="S133" i="11"/>
  <c r="T133" i="11"/>
  <c r="U133" i="11"/>
  <c r="V133" i="11"/>
  <c r="W133" i="11"/>
  <c r="X133" i="11"/>
  <c r="Y133" i="11"/>
  <c r="Z133" i="11"/>
  <c r="AA133" i="11"/>
  <c r="G134" i="11"/>
  <c r="H134" i="11"/>
  <c r="I134" i="11"/>
  <c r="J134" i="11"/>
  <c r="K134" i="11"/>
  <c r="L134" i="11"/>
  <c r="M134" i="11"/>
  <c r="N134" i="11"/>
  <c r="O134" i="11"/>
  <c r="P134" i="11"/>
  <c r="R134" i="11"/>
  <c r="S134" i="11"/>
  <c r="T134" i="11"/>
  <c r="U134" i="11"/>
  <c r="V134" i="11"/>
  <c r="W134" i="11"/>
  <c r="X134" i="11"/>
  <c r="Y134" i="11"/>
  <c r="Z134" i="11"/>
  <c r="AA134" i="11"/>
  <c r="G135" i="11"/>
  <c r="H135" i="11"/>
  <c r="I135" i="11"/>
  <c r="J135" i="11"/>
  <c r="K135" i="11"/>
  <c r="L135" i="11"/>
  <c r="M135" i="11"/>
  <c r="N135" i="11"/>
  <c r="O135" i="11"/>
  <c r="P135" i="11"/>
  <c r="R135" i="11"/>
  <c r="S135" i="11"/>
  <c r="T135" i="11"/>
  <c r="U135" i="11"/>
  <c r="V135" i="11"/>
  <c r="W135" i="11"/>
  <c r="X135" i="11"/>
  <c r="Y135" i="11"/>
  <c r="Z135" i="11"/>
  <c r="AA135" i="11"/>
  <c r="G136" i="11"/>
  <c r="H136" i="11"/>
  <c r="I136" i="11"/>
  <c r="J136" i="11"/>
  <c r="K136" i="11"/>
  <c r="L136" i="11"/>
  <c r="M136" i="11"/>
  <c r="N136" i="11"/>
  <c r="O136" i="11"/>
  <c r="P136" i="11"/>
  <c r="R136" i="11"/>
  <c r="S136" i="11"/>
  <c r="T136" i="11"/>
  <c r="U136" i="11"/>
  <c r="V136" i="11"/>
  <c r="W136" i="11"/>
  <c r="X136" i="11"/>
  <c r="Y136" i="11"/>
  <c r="Z136" i="11"/>
  <c r="AA136" i="11"/>
  <c r="G137" i="11"/>
  <c r="H137" i="11"/>
  <c r="I137" i="11"/>
  <c r="J137" i="11"/>
  <c r="K137" i="11"/>
  <c r="L137" i="11"/>
  <c r="M137" i="11"/>
  <c r="N137" i="11"/>
  <c r="O137" i="11"/>
  <c r="P137" i="11"/>
  <c r="R137" i="11"/>
  <c r="S137" i="11"/>
  <c r="T137" i="11"/>
  <c r="U137" i="11"/>
  <c r="V137" i="11"/>
  <c r="W137" i="11"/>
  <c r="X137" i="11"/>
  <c r="Y137" i="11"/>
  <c r="Z137" i="11"/>
  <c r="AA137" i="11"/>
  <c r="G138" i="11"/>
  <c r="H138" i="11"/>
  <c r="I138" i="11"/>
  <c r="J138" i="11"/>
  <c r="K138" i="11"/>
  <c r="L138" i="11"/>
  <c r="M138" i="11"/>
  <c r="N138" i="11"/>
  <c r="O138" i="11"/>
  <c r="P138" i="11"/>
  <c r="R138" i="11"/>
  <c r="S138" i="11"/>
  <c r="T138" i="11"/>
  <c r="U138" i="11"/>
  <c r="V138" i="11"/>
  <c r="W138" i="11"/>
  <c r="X138" i="11"/>
  <c r="Y138" i="11"/>
  <c r="Z138" i="11"/>
  <c r="AA138" i="11"/>
  <c r="G139" i="11"/>
  <c r="H139" i="11"/>
  <c r="I139" i="11"/>
  <c r="J139" i="11"/>
  <c r="K139" i="11"/>
  <c r="L139" i="11"/>
  <c r="M139" i="11"/>
  <c r="N139" i="11"/>
  <c r="O139" i="11"/>
  <c r="P139" i="11"/>
  <c r="R139" i="11"/>
  <c r="S139" i="11"/>
  <c r="T139" i="11"/>
  <c r="U139" i="11"/>
  <c r="V139" i="11"/>
  <c r="W139" i="11"/>
  <c r="X139" i="11"/>
  <c r="Y139" i="11"/>
  <c r="Z139" i="11"/>
  <c r="AA139" i="11"/>
  <c r="G140" i="11"/>
  <c r="H140" i="11"/>
  <c r="I140" i="11"/>
  <c r="J140" i="11"/>
  <c r="K140" i="11"/>
  <c r="L140" i="11"/>
  <c r="M140" i="11"/>
  <c r="N140" i="11"/>
  <c r="O140" i="11"/>
  <c r="P140" i="11"/>
  <c r="R140" i="11"/>
  <c r="S140" i="11"/>
  <c r="T140" i="11"/>
  <c r="U140" i="11"/>
  <c r="V140" i="11"/>
  <c r="W140" i="11"/>
  <c r="X140" i="11"/>
  <c r="Y140" i="11"/>
  <c r="Z140" i="11"/>
  <c r="AA140" i="11"/>
  <c r="G141" i="11"/>
  <c r="H141" i="11"/>
  <c r="I141" i="11"/>
  <c r="J141" i="11"/>
  <c r="K141" i="11"/>
  <c r="L141" i="11"/>
  <c r="M141" i="11"/>
  <c r="N141" i="11"/>
  <c r="O141" i="11"/>
  <c r="P141" i="11"/>
  <c r="R141" i="11"/>
  <c r="S141" i="11"/>
  <c r="T141" i="11"/>
  <c r="U141" i="11"/>
  <c r="V141" i="11"/>
  <c r="W141" i="11"/>
  <c r="X141" i="11"/>
  <c r="Y141" i="11"/>
  <c r="Z141" i="11"/>
  <c r="AA141" i="11"/>
  <c r="G142" i="11"/>
  <c r="H142" i="11"/>
  <c r="I142" i="11"/>
  <c r="J142" i="11"/>
  <c r="K142" i="11"/>
  <c r="L142" i="11"/>
  <c r="M142" i="11"/>
  <c r="N142" i="11"/>
  <c r="O142" i="11"/>
  <c r="P142" i="11"/>
  <c r="R142" i="11"/>
  <c r="S142" i="11"/>
  <c r="T142" i="11"/>
  <c r="U142" i="11"/>
  <c r="V142" i="11"/>
  <c r="W142" i="11"/>
  <c r="X142" i="11"/>
  <c r="Y142" i="11"/>
  <c r="Z142" i="11"/>
  <c r="AA142" i="11"/>
  <c r="G143" i="11"/>
  <c r="H143" i="11"/>
  <c r="I143" i="11"/>
  <c r="J143" i="11"/>
  <c r="K143" i="11"/>
  <c r="L143" i="11"/>
  <c r="M143" i="11"/>
  <c r="N143" i="11"/>
  <c r="O143" i="11"/>
  <c r="P143" i="11"/>
  <c r="R143" i="11"/>
  <c r="S143" i="11"/>
  <c r="T143" i="11"/>
  <c r="U143" i="11"/>
  <c r="V143" i="11"/>
  <c r="W143" i="11"/>
  <c r="X143" i="11"/>
  <c r="Y143" i="11"/>
  <c r="Z143" i="11"/>
  <c r="AA143" i="11"/>
  <c r="G144" i="11"/>
  <c r="H144" i="11"/>
  <c r="I144" i="11"/>
  <c r="J144" i="11"/>
  <c r="K144" i="11"/>
  <c r="L144" i="11"/>
  <c r="M144" i="11"/>
  <c r="N144" i="11"/>
  <c r="O144" i="11"/>
  <c r="P144" i="11"/>
  <c r="R144" i="11"/>
  <c r="S144" i="11"/>
  <c r="T144" i="11"/>
  <c r="U144" i="11"/>
  <c r="V144" i="11"/>
  <c r="W144" i="11"/>
  <c r="X144" i="11"/>
  <c r="Y144" i="11"/>
  <c r="Z144" i="11"/>
  <c r="AA144" i="11"/>
  <c r="G145" i="11"/>
  <c r="H145" i="11"/>
  <c r="I145" i="11"/>
  <c r="J145" i="11"/>
  <c r="K145" i="11"/>
  <c r="L145" i="11"/>
  <c r="M145" i="11"/>
  <c r="N145" i="11"/>
  <c r="O145" i="11"/>
  <c r="P145" i="11"/>
  <c r="R145" i="11"/>
  <c r="S145" i="11"/>
  <c r="T145" i="11"/>
  <c r="U145" i="11"/>
  <c r="V145" i="11"/>
  <c r="W145" i="11"/>
  <c r="X145" i="11"/>
  <c r="Y145" i="11"/>
  <c r="Z145" i="11"/>
  <c r="AA145" i="11"/>
  <c r="G146" i="11"/>
  <c r="H146" i="11"/>
  <c r="I146" i="11"/>
  <c r="J146" i="11"/>
  <c r="K146" i="11"/>
  <c r="L146" i="11"/>
  <c r="M146" i="11"/>
  <c r="N146" i="11"/>
  <c r="O146" i="11"/>
  <c r="P146" i="11"/>
  <c r="R146" i="11"/>
  <c r="S146" i="11"/>
  <c r="T146" i="11"/>
  <c r="U146" i="11"/>
  <c r="V146" i="11"/>
  <c r="W146" i="11"/>
  <c r="X146" i="11"/>
  <c r="Y146" i="11"/>
  <c r="Z146" i="11"/>
  <c r="AA146" i="11"/>
  <c r="G147" i="11"/>
  <c r="H147" i="11"/>
  <c r="I147" i="11"/>
  <c r="J147" i="11"/>
  <c r="K147" i="11"/>
  <c r="L147" i="11"/>
  <c r="M147" i="11"/>
  <c r="N147" i="11"/>
  <c r="O147" i="11"/>
  <c r="P147" i="11"/>
  <c r="R147" i="11"/>
  <c r="S147" i="11"/>
  <c r="T147" i="11"/>
  <c r="U147" i="11"/>
  <c r="V147" i="11"/>
  <c r="W147" i="11"/>
  <c r="X147" i="11"/>
  <c r="Y147" i="11"/>
  <c r="Z147" i="11"/>
  <c r="AA147" i="11"/>
  <c r="G148" i="11"/>
  <c r="H148" i="11"/>
  <c r="I148" i="11"/>
  <c r="J148" i="11"/>
  <c r="K148" i="11"/>
  <c r="L148" i="11"/>
  <c r="M148" i="11"/>
  <c r="N148" i="11"/>
  <c r="O148" i="11"/>
  <c r="P148" i="11"/>
  <c r="R148" i="11"/>
  <c r="S148" i="11"/>
  <c r="T148" i="11"/>
  <c r="U148" i="11"/>
  <c r="V148" i="11"/>
  <c r="W148" i="11"/>
  <c r="X148" i="11"/>
  <c r="Y148" i="11"/>
  <c r="Z148" i="11"/>
  <c r="AA148" i="11"/>
  <c r="G149" i="11"/>
  <c r="H149" i="11"/>
  <c r="I149" i="11"/>
  <c r="J149" i="11"/>
  <c r="K149" i="11"/>
  <c r="L149" i="11"/>
  <c r="M149" i="11"/>
  <c r="N149" i="11"/>
  <c r="O149" i="11"/>
  <c r="P149" i="11"/>
  <c r="R149" i="11"/>
  <c r="S149" i="11"/>
  <c r="T149" i="11"/>
  <c r="U149" i="11"/>
  <c r="V149" i="11"/>
  <c r="W149" i="11"/>
  <c r="X149" i="11"/>
  <c r="Y149" i="11"/>
  <c r="Z149" i="11"/>
  <c r="AA149" i="11"/>
  <c r="G150" i="11"/>
  <c r="H150" i="11"/>
  <c r="I150" i="11"/>
  <c r="J150" i="11"/>
  <c r="K150" i="11"/>
  <c r="L150" i="11"/>
  <c r="M150" i="11"/>
  <c r="N150" i="11"/>
  <c r="O150" i="11"/>
  <c r="P150" i="11"/>
  <c r="R150" i="11"/>
  <c r="S150" i="11"/>
  <c r="T150" i="11"/>
  <c r="U150" i="11"/>
  <c r="V150" i="11"/>
  <c r="W150" i="11"/>
  <c r="X150" i="11"/>
  <c r="Y150" i="11"/>
  <c r="Z150" i="11"/>
  <c r="AA150" i="11"/>
  <c r="G151" i="11"/>
  <c r="H151" i="11"/>
  <c r="I151" i="11"/>
  <c r="J151" i="11"/>
  <c r="K151" i="11"/>
  <c r="L151" i="11"/>
  <c r="M151" i="11"/>
  <c r="N151" i="11"/>
  <c r="O151" i="11"/>
  <c r="P151" i="11"/>
  <c r="R151" i="11"/>
  <c r="S151" i="11"/>
  <c r="T151" i="11"/>
  <c r="U151" i="11"/>
  <c r="V151" i="11"/>
  <c r="W151" i="11"/>
  <c r="X151" i="11"/>
  <c r="Y151" i="11"/>
  <c r="Z151" i="11"/>
  <c r="AA151" i="11"/>
  <c r="G152" i="11"/>
  <c r="H152" i="11"/>
  <c r="I152" i="11"/>
  <c r="J152" i="11"/>
  <c r="K152" i="11"/>
  <c r="L152" i="11"/>
  <c r="M152" i="11"/>
  <c r="N152" i="11"/>
  <c r="O152" i="11"/>
  <c r="P152" i="11"/>
  <c r="R152" i="11"/>
  <c r="S152" i="11"/>
  <c r="T152" i="11"/>
  <c r="U152" i="11"/>
  <c r="V152" i="11"/>
  <c r="W152" i="11"/>
  <c r="X152" i="11"/>
  <c r="Y152" i="11"/>
  <c r="Z152" i="11"/>
  <c r="AA152" i="11"/>
  <c r="G153" i="11"/>
  <c r="H153" i="11"/>
  <c r="I153" i="11"/>
  <c r="J153" i="11"/>
  <c r="K153" i="11"/>
  <c r="L153" i="11"/>
  <c r="M153" i="11"/>
  <c r="N153" i="11"/>
  <c r="O153" i="11"/>
  <c r="P153" i="11"/>
  <c r="R153" i="11"/>
  <c r="S153" i="11"/>
  <c r="T153" i="11"/>
  <c r="U153" i="11"/>
  <c r="V153" i="11"/>
  <c r="W153" i="11"/>
  <c r="X153" i="11"/>
  <c r="Y153" i="11"/>
  <c r="Z153" i="11"/>
  <c r="AA153" i="11"/>
  <c r="G154" i="11"/>
  <c r="H154" i="11"/>
  <c r="I154" i="11"/>
  <c r="J154" i="11"/>
  <c r="K154" i="11"/>
  <c r="L154" i="11"/>
  <c r="M154" i="11"/>
  <c r="N154" i="11"/>
  <c r="O154" i="11"/>
  <c r="P154" i="11"/>
  <c r="R154" i="11"/>
  <c r="S154" i="11"/>
  <c r="T154" i="11"/>
  <c r="U154" i="11"/>
  <c r="V154" i="11"/>
  <c r="W154" i="11"/>
  <c r="X154" i="11"/>
  <c r="Y154" i="11"/>
  <c r="Z154" i="11"/>
  <c r="AA154" i="11"/>
  <c r="G155" i="11"/>
  <c r="H155" i="11"/>
  <c r="I155" i="11"/>
  <c r="J155" i="11"/>
  <c r="K155" i="11"/>
  <c r="L155" i="11"/>
  <c r="M155" i="11"/>
  <c r="N155" i="11"/>
  <c r="O155" i="11"/>
  <c r="P155" i="11"/>
  <c r="R155" i="11"/>
  <c r="S155" i="11"/>
  <c r="T155" i="11"/>
  <c r="U155" i="11"/>
  <c r="V155" i="11"/>
  <c r="W155" i="11"/>
  <c r="X155" i="11"/>
  <c r="Y155" i="11"/>
  <c r="Z155" i="11"/>
  <c r="AA155" i="11"/>
  <c r="G156" i="11"/>
  <c r="H156" i="11"/>
  <c r="I156" i="11"/>
  <c r="J156" i="11"/>
  <c r="K156" i="11"/>
  <c r="L156" i="11"/>
  <c r="M156" i="11"/>
  <c r="N156" i="11"/>
  <c r="O156" i="11"/>
  <c r="P156" i="11"/>
  <c r="R156" i="11"/>
  <c r="S156" i="11"/>
  <c r="T156" i="11"/>
  <c r="U156" i="11"/>
  <c r="V156" i="11"/>
  <c r="W156" i="11"/>
  <c r="X156" i="11"/>
  <c r="Y156" i="11"/>
  <c r="Z156" i="11"/>
  <c r="AA156" i="11"/>
  <c r="G157" i="11"/>
  <c r="H157" i="11"/>
  <c r="I157" i="11"/>
  <c r="J157" i="11"/>
  <c r="K157" i="11"/>
  <c r="L157" i="11"/>
  <c r="M157" i="11"/>
  <c r="N157" i="11"/>
  <c r="O157" i="11"/>
  <c r="P157" i="11"/>
  <c r="R157" i="11"/>
  <c r="S157" i="11"/>
  <c r="T157" i="11"/>
  <c r="U157" i="11"/>
  <c r="V157" i="11"/>
  <c r="W157" i="11"/>
  <c r="X157" i="11"/>
  <c r="Y157" i="11"/>
  <c r="Z157" i="11"/>
  <c r="AA157" i="11"/>
  <c r="G158" i="11"/>
  <c r="H158" i="11"/>
  <c r="I158" i="11"/>
  <c r="J158" i="11"/>
  <c r="K158" i="11"/>
  <c r="L158" i="11"/>
  <c r="M158" i="11"/>
  <c r="N158" i="11"/>
  <c r="O158" i="11"/>
  <c r="P158" i="11"/>
  <c r="R158" i="11"/>
  <c r="S158" i="11"/>
  <c r="T158" i="11"/>
  <c r="U158" i="11"/>
  <c r="V158" i="11"/>
  <c r="W158" i="11"/>
  <c r="X158" i="11"/>
  <c r="Y158" i="11"/>
  <c r="Z158" i="11"/>
  <c r="AA158" i="11"/>
  <c r="G159" i="11"/>
  <c r="H159" i="11"/>
  <c r="I159" i="11"/>
  <c r="J159" i="11"/>
  <c r="K159" i="11"/>
  <c r="L159" i="11"/>
  <c r="M159" i="11"/>
  <c r="N159" i="11"/>
  <c r="O159" i="11"/>
  <c r="P159" i="11"/>
  <c r="R159" i="11"/>
  <c r="S159" i="11"/>
  <c r="T159" i="11"/>
  <c r="U159" i="11"/>
  <c r="V159" i="11"/>
  <c r="W159" i="11"/>
  <c r="X159" i="11"/>
  <c r="Y159" i="11"/>
  <c r="Z159" i="11"/>
  <c r="AA159" i="11"/>
  <c r="G160" i="11"/>
  <c r="H160" i="11"/>
  <c r="I160" i="11"/>
  <c r="J160" i="11"/>
  <c r="K160" i="11"/>
  <c r="L160" i="11"/>
  <c r="M160" i="11"/>
  <c r="N160" i="11"/>
  <c r="O160" i="11"/>
  <c r="P160" i="11"/>
  <c r="R160" i="11"/>
  <c r="S160" i="11"/>
  <c r="T160" i="11"/>
  <c r="U160" i="11"/>
  <c r="V160" i="11"/>
  <c r="W160" i="11"/>
  <c r="X160" i="11"/>
  <c r="Y160" i="11"/>
  <c r="Z160" i="11"/>
  <c r="AA160" i="11"/>
  <c r="G161" i="11"/>
  <c r="H161" i="11"/>
  <c r="I161" i="11"/>
  <c r="J161" i="11"/>
  <c r="K161" i="11"/>
  <c r="L161" i="11"/>
  <c r="M161" i="11"/>
  <c r="N161" i="11"/>
  <c r="O161" i="11"/>
  <c r="P161" i="11"/>
  <c r="R161" i="11"/>
  <c r="S161" i="11"/>
  <c r="T161" i="11"/>
  <c r="U161" i="11"/>
  <c r="V161" i="11"/>
  <c r="W161" i="11"/>
  <c r="X161" i="11"/>
  <c r="Y161" i="11"/>
  <c r="Z161" i="11"/>
  <c r="AA161" i="11"/>
  <c r="G162" i="11"/>
  <c r="H162" i="11"/>
  <c r="I162" i="11"/>
  <c r="J162" i="11"/>
  <c r="K162" i="11"/>
  <c r="L162" i="11"/>
  <c r="M162" i="11"/>
  <c r="N162" i="11"/>
  <c r="O162" i="11"/>
  <c r="P162" i="11"/>
  <c r="R162" i="11"/>
  <c r="S162" i="11"/>
  <c r="T162" i="11"/>
  <c r="U162" i="11"/>
  <c r="V162" i="11"/>
  <c r="W162" i="11"/>
  <c r="X162" i="11"/>
  <c r="Y162" i="11"/>
  <c r="Z162" i="11"/>
  <c r="AA162" i="11"/>
  <c r="G163" i="11"/>
  <c r="H163" i="11"/>
  <c r="I163" i="11"/>
  <c r="J163" i="11"/>
  <c r="K163" i="11"/>
  <c r="L163" i="11"/>
  <c r="M163" i="11"/>
  <c r="N163" i="11"/>
  <c r="O163" i="11"/>
  <c r="P163" i="11"/>
  <c r="R163" i="11"/>
  <c r="S163" i="11"/>
  <c r="T163" i="11"/>
  <c r="U163" i="11"/>
  <c r="V163" i="11"/>
  <c r="W163" i="11"/>
  <c r="X163" i="11"/>
  <c r="Y163" i="11"/>
  <c r="Z163" i="11"/>
  <c r="AA163" i="11"/>
  <c r="G164" i="11"/>
  <c r="H164" i="11"/>
  <c r="I164" i="11"/>
  <c r="J164" i="11"/>
  <c r="K164" i="11"/>
  <c r="L164" i="11"/>
  <c r="M164" i="11"/>
  <c r="N164" i="11"/>
  <c r="O164" i="11"/>
  <c r="P164" i="11"/>
  <c r="R164" i="11"/>
  <c r="S164" i="11"/>
  <c r="T164" i="11"/>
  <c r="U164" i="11"/>
  <c r="V164" i="11"/>
  <c r="W164" i="11"/>
  <c r="X164" i="11"/>
  <c r="Y164" i="11"/>
  <c r="Z164" i="11"/>
  <c r="AA164" i="11"/>
  <c r="G165" i="11"/>
  <c r="H165" i="11"/>
  <c r="I165" i="11"/>
  <c r="J165" i="11"/>
  <c r="K165" i="11"/>
  <c r="L165" i="11"/>
  <c r="M165" i="11"/>
  <c r="N165" i="11"/>
  <c r="O165" i="11"/>
  <c r="P165" i="11"/>
  <c r="R165" i="11"/>
  <c r="S165" i="11"/>
  <c r="T165" i="11"/>
  <c r="U165" i="11"/>
  <c r="V165" i="11"/>
  <c r="W165" i="11"/>
  <c r="X165" i="11"/>
  <c r="Y165" i="11"/>
  <c r="Z165" i="11"/>
  <c r="AA165" i="11"/>
  <c r="G166" i="11"/>
  <c r="H166" i="11"/>
  <c r="I166" i="11"/>
  <c r="J166" i="11"/>
  <c r="K166" i="11"/>
  <c r="L166" i="11"/>
  <c r="M166" i="11"/>
  <c r="N166" i="11"/>
  <c r="O166" i="11"/>
  <c r="P166" i="11"/>
  <c r="R166" i="11"/>
  <c r="S166" i="11"/>
  <c r="T166" i="11"/>
  <c r="U166" i="11"/>
  <c r="V166" i="11"/>
  <c r="W166" i="11"/>
  <c r="X166" i="11"/>
  <c r="Y166" i="11"/>
  <c r="Z166" i="11"/>
  <c r="AA166" i="11"/>
  <c r="G167" i="11"/>
  <c r="H167" i="11"/>
  <c r="I167" i="11"/>
  <c r="J167" i="11"/>
  <c r="K167" i="11"/>
  <c r="L167" i="11"/>
  <c r="M167" i="11"/>
  <c r="N167" i="11"/>
  <c r="O167" i="11"/>
  <c r="P167" i="11"/>
  <c r="R167" i="11"/>
  <c r="S167" i="11"/>
  <c r="T167" i="11"/>
  <c r="U167" i="11"/>
  <c r="V167" i="11"/>
  <c r="W167" i="11"/>
  <c r="X167" i="11"/>
  <c r="Y167" i="11"/>
  <c r="Z167" i="11"/>
  <c r="AA167" i="11"/>
  <c r="G168" i="11"/>
  <c r="H168" i="11"/>
  <c r="I168" i="11"/>
  <c r="J168" i="11"/>
  <c r="K168" i="11"/>
  <c r="L168" i="11"/>
  <c r="M168" i="11"/>
  <c r="N168" i="11"/>
  <c r="O168" i="11"/>
  <c r="P168" i="11"/>
  <c r="R168" i="11"/>
  <c r="S168" i="11"/>
  <c r="T168" i="11"/>
  <c r="U168" i="11"/>
  <c r="V168" i="11"/>
  <c r="W168" i="11"/>
  <c r="X168" i="11"/>
  <c r="Y168" i="11"/>
  <c r="Z168" i="11"/>
  <c r="AA168" i="11"/>
  <c r="G169" i="11"/>
  <c r="H169" i="11"/>
  <c r="I169" i="11"/>
  <c r="J169" i="11"/>
  <c r="K169" i="11"/>
  <c r="L169" i="11"/>
  <c r="M169" i="11"/>
  <c r="N169" i="11"/>
  <c r="O169" i="11"/>
  <c r="P169" i="11"/>
  <c r="R169" i="11"/>
  <c r="S169" i="11"/>
  <c r="T169" i="11"/>
  <c r="U169" i="11"/>
  <c r="V169" i="11"/>
  <c r="W169" i="11"/>
  <c r="X169" i="11"/>
  <c r="Y169" i="11"/>
  <c r="Z169" i="11"/>
  <c r="AA169" i="11"/>
  <c r="G170" i="11"/>
  <c r="H170" i="11"/>
  <c r="I170" i="11"/>
  <c r="J170" i="11"/>
  <c r="K170" i="11"/>
  <c r="L170" i="11"/>
  <c r="M170" i="11"/>
  <c r="N170" i="11"/>
  <c r="O170" i="11"/>
  <c r="P170" i="11"/>
  <c r="R170" i="11"/>
  <c r="S170" i="11"/>
  <c r="T170" i="11"/>
  <c r="U170" i="11"/>
  <c r="V170" i="11"/>
  <c r="W170" i="11"/>
  <c r="X170" i="11"/>
  <c r="Y170" i="11"/>
  <c r="Z170" i="11"/>
  <c r="AA170" i="11"/>
  <c r="G171" i="11"/>
  <c r="H171" i="11"/>
  <c r="I171" i="11"/>
  <c r="J171" i="11"/>
  <c r="K171" i="11"/>
  <c r="L171" i="11"/>
  <c r="M171" i="11"/>
  <c r="N171" i="11"/>
  <c r="O171" i="11"/>
  <c r="P171" i="11"/>
  <c r="R171" i="11"/>
  <c r="S171" i="11"/>
  <c r="T171" i="11"/>
  <c r="U171" i="11"/>
  <c r="V171" i="11"/>
  <c r="W171" i="11"/>
  <c r="X171" i="11"/>
  <c r="Y171" i="11"/>
  <c r="Z171" i="11"/>
  <c r="AA171" i="11"/>
  <c r="G172" i="11"/>
  <c r="H172" i="11"/>
  <c r="I172" i="11"/>
  <c r="J172" i="11"/>
  <c r="K172" i="11"/>
  <c r="L172" i="11"/>
  <c r="M172" i="11"/>
  <c r="N172" i="11"/>
  <c r="O172" i="11"/>
  <c r="P172" i="11"/>
  <c r="R172" i="11"/>
  <c r="S172" i="11"/>
  <c r="T172" i="11"/>
  <c r="U172" i="11"/>
  <c r="V172" i="11"/>
  <c r="W172" i="11"/>
  <c r="X172" i="11"/>
  <c r="Y172" i="11"/>
  <c r="Z172" i="11"/>
  <c r="AA172" i="11"/>
  <c r="G173" i="11"/>
  <c r="H173" i="11"/>
  <c r="I173" i="11"/>
  <c r="J173" i="11"/>
  <c r="K173" i="11"/>
  <c r="L173" i="11"/>
  <c r="M173" i="11"/>
  <c r="N173" i="11"/>
  <c r="O173" i="11"/>
  <c r="P173" i="11"/>
  <c r="R173" i="11"/>
  <c r="S173" i="11"/>
  <c r="T173" i="11"/>
  <c r="U173" i="11"/>
  <c r="V173" i="11"/>
  <c r="W173" i="11"/>
  <c r="X173" i="11"/>
  <c r="Y173" i="11"/>
  <c r="Z173" i="11"/>
  <c r="AA173" i="11"/>
  <c r="G174" i="11"/>
  <c r="H174" i="11"/>
  <c r="I174" i="11"/>
  <c r="J174" i="11"/>
  <c r="K174" i="11"/>
  <c r="L174" i="11"/>
  <c r="M174" i="11"/>
  <c r="N174" i="11"/>
  <c r="O174" i="11"/>
  <c r="P174" i="11"/>
  <c r="R174" i="11"/>
  <c r="S174" i="11"/>
  <c r="T174" i="11"/>
  <c r="U174" i="11"/>
  <c r="V174" i="11"/>
  <c r="W174" i="11"/>
  <c r="X174" i="11"/>
  <c r="Y174" i="11"/>
  <c r="Z174" i="11"/>
  <c r="AA174" i="11"/>
  <c r="G175" i="11"/>
  <c r="H175" i="11"/>
  <c r="I175" i="11"/>
  <c r="J175" i="11"/>
  <c r="K175" i="11"/>
  <c r="L175" i="11"/>
  <c r="M175" i="11"/>
  <c r="N175" i="11"/>
  <c r="O175" i="11"/>
  <c r="P175" i="11"/>
  <c r="R175" i="11"/>
  <c r="S175" i="11"/>
  <c r="T175" i="11"/>
  <c r="U175" i="11"/>
  <c r="V175" i="11"/>
  <c r="W175" i="11"/>
  <c r="X175" i="11"/>
  <c r="Y175" i="11"/>
  <c r="Z175" i="11"/>
  <c r="AA175" i="11"/>
  <c r="G176" i="11"/>
  <c r="H176" i="11"/>
  <c r="I176" i="11"/>
  <c r="J176" i="11"/>
  <c r="K176" i="11"/>
  <c r="L176" i="11"/>
  <c r="M176" i="11"/>
  <c r="N176" i="11"/>
  <c r="O176" i="11"/>
  <c r="P176" i="11"/>
  <c r="R176" i="11"/>
  <c r="S176" i="11"/>
  <c r="T176" i="11"/>
  <c r="U176" i="11"/>
  <c r="V176" i="11"/>
  <c r="W176" i="11"/>
  <c r="X176" i="11"/>
  <c r="Y176" i="11"/>
  <c r="Z176" i="11"/>
  <c r="AA176" i="11"/>
  <c r="G177" i="11"/>
  <c r="H177" i="11"/>
  <c r="I177" i="11"/>
  <c r="J177" i="11"/>
  <c r="K177" i="11"/>
  <c r="L177" i="11"/>
  <c r="M177" i="11"/>
  <c r="N177" i="11"/>
  <c r="O177" i="11"/>
  <c r="P177" i="11"/>
  <c r="R177" i="11"/>
  <c r="S177" i="11"/>
  <c r="T177" i="11"/>
  <c r="U177" i="11"/>
  <c r="V177" i="11"/>
  <c r="W177" i="11"/>
  <c r="X177" i="11"/>
  <c r="Y177" i="11"/>
  <c r="Z177" i="11"/>
  <c r="AA177" i="11"/>
  <c r="G178" i="11"/>
  <c r="H178" i="11"/>
  <c r="I178" i="11"/>
  <c r="J178" i="11"/>
  <c r="K178" i="11"/>
  <c r="L178" i="11"/>
  <c r="M178" i="11"/>
  <c r="N178" i="11"/>
  <c r="O178" i="11"/>
  <c r="P178" i="11"/>
  <c r="R178" i="11"/>
  <c r="S178" i="11"/>
  <c r="T178" i="11"/>
  <c r="U178" i="11"/>
  <c r="V178" i="11"/>
  <c r="W178" i="11"/>
  <c r="X178" i="11"/>
  <c r="Y178" i="11"/>
  <c r="Z178" i="11"/>
  <c r="AA178" i="11"/>
  <c r="G179" i="11"/>
  <c r="H179" i="11"/>
  <c r="I179" i="11"/>
  <c r="J179" i="11"/>
  <c r="K179" i="11"/>
  <c r="L179" i="11"/>
  <c r="M179" i="11"/>
  <c r="N179" i="11"/>
  <c r="O179" i="11"/>
  <c r="P179" i="11"/>
  <c r="R179" i="11"/>
  <c r="S179" i="11"/>
  <c r="T179" i="11"/>
  <c r="U179" i="11"/>
  <c r="V179" i="11"/>
  <c r="W179" i="11"/>
  <c r="X179" i="11"/>
  <c r="Y179" i="11"/>
  <c r="Z179" i="11"/>
  <c r="AA179" i="11"/>
  <c r="G180" i="11"/>
  <c r="H180" i="11"/>
  <c r="I180" i="11"/>
  <c r="J180" i="11"/>
  <c r="K180" i="11"/>
  <c r="L180" i="11"/>
  <c r="M180" i="11"/>
  <c r="N180" i="11"/>
  <c r="O180" i="11"/>
  <c r="P180" i="11"/>
  <c r="R180" i="11"/>
  <c r="S180" i="11"/>
  <c r="T180" i="11"/>
  <c r="U180" i="11"/>
  <c r="V180" i="11"/>
  <c r="W180" i="11"/>
  <c r="X180" i="11"/>
  <c r="Y180" i="11"/>
  <c r="Z180" i="11"/>
  <c r="AA180" i="11"/>
  <c r="G181" i="11"/>
  <c r="H181" i="11"/>
  <c r="I181" i="11"/>
  <c r="J181" i="11"/>
  <c r="K181" i="11"/>
  <c r="L181" i="11"/>
  <c r="M181" i="11"/>
  <c r="N181" i="11"/>
  <c r="O181" i="11"/>
  <c r="P181" i="11"/>
  <c r="R181" i="11"/>
  <c r="S181" i="11"/>
  <c r="T181" i="11"/>
  <c r="U181" i="11"/>
  <c r="V181" i="11"/>
  <c r="W181" i="11"/>
  <c r="X181" i="11"/>
  <c r="Y181" i="11"/>
  <c r="Z181" i="11"/>
  <c r="AA181" i="11"/>
  <c r="G182" i="11"/>
  <c r="H182" i="11"/>
  <c r="I182" i="11"/>
  <c r="J182" i="11"/>
  <c r="K182" i="11"/>
  <c r="L182" i="11"/>
  <c r="M182" i="11"/>
  <c r="N182" i="11"/>
  <c r="O182" i="11"/>
  <c r="P182" i="11"/>
  <c r="R182" i="11"/>
  <c r="S182" i="11"/>
  <c r="T182" i="11"/>
  <c r="U182" i="11"/>
  <c r="V182" i="11"/>
  <c r="W182" i="11"/>
  <c r="X182" i="11"/>
  <c r="Y182" i="11"/>
  <c r="Z182" i="11"/>
  <c r="AA182" i="11"/>
  <c r="G183" i="11"/>
  <c r="H183" i="11"/>
  <c r="I183" i="11"/>
  <c r="J183" i="11"/>
  <c r="K183" i="11"/>
  <c r="L183" i="11"/>
  <c r="M183" i="11"/>
  <c r="N183" i="11"/>
  <c r="O183" i="11"/>
  <c r="P183" i="11"/>
  <c r="R183" i="11"/>
  <c r="S183" i="11"/>
  <c r="T183" i="11"/>
  <c r="U183" i="11"/>
  <c r="V183" i="11"/>
  <c r="W183" i="11"/>
  <c r="X183" i="11"/>
  <c r="Y183" i="11"/>
  <c r="Z183" i="11"/>
  <c r="AA183" i="11"/>
  <c r="G184" i="11"/>
  <c r="H184" i="11"/>
  <c r="I184" i="11"/>
  <c r="J184" i="11"/>
  <c r="K184" i="11"/>
  <c r="L184" i="11"/>
  <c r="M184" i="11"/>
  <c r="N184" i="11"/>
  <c r="O184" i="11"/>
  <c r="P184" i="11"/>
  <c r="R184" i="11"/>
  <c r="S184" i="11"/>
  <c r="T184" i="11"/>
  <c r="U184" i="11"/>
  <c r="V184" i="11"/>
  <c r="W184" i="11"/>
  <c r="X184" i="11"/>
  <c r="Y184" i="11"/>
  <c r="Z184" i="11"/>
  <c r="AA184" i="11"/>
  <c r="G185" i="11"/>
  <c r="H185" i="11"/>
  <c r="I185" i="11"/>
  <c r="J185" i="11"/>
  <c r="K185" i="11"/>
  <c r="L185" i="11"/>
  <c r="M185" i="11"/>
  <c r="N185" i="11"/>
  <c r="O185" i="11"/>
  <c r="P185" i="11"/>
  <c r="R185" i="11"/>
  <c r="S185" i="11"/>
  <c r="T185" i="11"/>
  <c r="U185" i="11"/>
  <c r="V185" i="11"/>
  <c r="W185" i="11"/>
  <c r="X185" i="11"/>
  <c r="Y185" i="11"/>
  <c r="Z185" i="11"/>
  <c r="AA185" i="11"/>
  <c r="G186" i="11"/>
  <c r="H186" i="11"/>
  <c r="I186" i="11"/>
  <c r="J186" i="11"/>
  <c r="K186" i="11"/>
  <c r="L186" i="11"/>
  <c r="M186" i="11"/>
  <c r="N186" i="11"/>
  <c r="O186" i="11"/>
  <c r="P186" i="11"/>
  <c r="R186" i="11"/>
  <c r="S186" i="11"/>
  <c r="T186" i="11"/>
  <c r="U186" i="11"/>
  <c r="V186" i="11"/>
  <c r="W186" i="11"/>
  <c r="X186" i="11"/>
  <c r="Y186" i="11"/>
  <c r="Z186" i="11"/>
  <c r="AA186" i="11"/>
  <c r="G187" i="11"/>
  <c r="H187" i="11"/>
  <c r="I187" i="11"/>
  <c r="J187" i="11"/>
  <c r="K187" i="11"/>
  <c r="L187" i="11"/>
  <c r="M187" i="11"/>
  <c r="N187" i="11"/>
  <c r="O187" i="11"/>
  <c r="P187" i="11"/>
  <c r="R187" i="11"/>
  <c r="S187" i="11"/>
  <c r="T187" i="11"/>
  <c r="U187" i="11"/>
  <c r="V187" i="11"/>
  <c r="W187" i="11"/>
  <c r="X187" i="11"/>
  <c r="Y187" i="11"/>
  <c r="Z187" i="11"/>
  <c r="AA187" i="11"/>
  <c r="G188" i="11"/>
  <c r="H188" i="11"/>
  <c r="I188" i="11"/>
  <c r="J188" i="11"/>
  <c r="K188" i="11"/>
  <c r="L188" i="11"/>
  <c r="M188" i="11"/>
  <c r="N188" i="11"/>
  <c r="O188" i="11"/>
  <c r="P188" i="11"/>
  <c r="R188" i="11"/>
  <c r="S188" i="11"/>
  <c r="T188" i="11"/>
  <c r="U188" i="11"/>
  <c r="V188" i="11"/>
  <c r="W188" i="11"/>
  <c r="X188" i="11"/>
  <c r="Y188" i="11"/>
  <c r="Z188" i="11"/>
  <c r="AA188" i="11"/>
  <c r="G189" i="11"/>
  <c r="H189" i="11"/>
  <c r="I189" i="11"/>
  <c r="J189" i="11"/>
  <c r="K189" i="11"/>
  <c r="L189" i="11"/>
  <c r="M189" i="11"/>
  <c r="N189" i="11"/>
  <c r="O189" i="11"/>
  <c r="P189" i="11"/>
  <c r="R189" i="11"/>
  <c r="S189" i="11"/>
  <c r="T189" i="11"/>
  <c r="U189" i="11"/>
  <c r="V189" i="11"/>
  <c r="W189" i="11"/>
  <c r="X189" i="11"/>
  <c r="Y189" i="11"/>
  <c r="Z189" i="11"/>
  <c r="AA189" i="11"/>
  <c r="G190" i="11"/>
  <c r="H190" i="11"/>
  <c r="I190" i="11"/>
  <c r="J190" i="11"/>
  <c r="K190" i="11"/>
  <c r="L190" i="11"/>
  <c r="M190" i="11"/>
  <c r="N190" i="11"/>
  <c r="O190" i="11"/>
  <c r="P190" i="11"/>
  <c r="R190" i="11"/>
  <c r="S190" i="11"/>
  <c r="T190" i="11"/>
  <c r="U190" i="11"/>
  <c r="V190" i="11"/>
  <c r="W190" i="11"/>
  <c r="X190" i="11"/>
  <c r="Y190" i="11"/>
  <c r="Z190" i="11"/>
  <c r="AA190" i="11"/>
  <c r="G191" i="11"/>
  <c r="H191" i="11"/>
  <c r="I191" i="11"/>
  <c r="J191" i="11"/>
  <c r="K191" i="11"/>
  <c r="L191" i="11"/>
  <c r="M191" i="11"/>
  <c r="N191" i="11"/>
  <c r="O191" i="11"/>
  <c r="P191" i="11"/>
  <c r="R191" i="11"/>
  <c r="S191" i="11"/>
  <c r="T191" i="11"/>
  <c r="U191" i="11"/>
  <c r="V191" i="11"/>
  <c r="W191" i="11"/>
  <c r="X191" i="11"/>
  <c r="Y191" i="11"/>
  <c r="Z191" i="11"/>
  <c r="AA191" i="11"/>
  <c r="G192" i="11"/>
  <c r="H192" i="11"/>
  <c r="I192" i="11"/>
  <c r="J192" i="11"/>
  <c r="K192" i="11"/>
  <c r="L192" i="11"/>
  <c r="M192" i="11"/>
  <c r="N192" i="11"/>
  <c r="O192" i="11"/>
  <c r="P192" i="11"/>
  <c r="R192" i="11"/>
  <c r="S192" i="11"/>
  <c r="T192" i="11"/>
  <c r="U192" i="11"/>
  <c r="V192" i="11"/>
  <c r="W192" i="11"/>
  <c r="X192" i="11"/>
  <c r="Y192" i="11"/>
  <c r="Z192" i="11"/>
  <c r="AA192" i="11"/>
  <c r="G193" i="11"/>
  <c r="H193" i="11"/>
  <c r="I193" i="11"/>
  <c r="J193" i="11"/>
  <c r="K193" i="11"/>
  <c r="L193" i="11"/>
  <c r="M193" i="11"/>
  <c r="N193" i="11"/>
  <c r="O193" i="11"/>
  <c r="P193" i="11"/>
  <c r="R193" i="11"/>
  <c r="S193" i="11"/>
  <c r="T193" i="11"/>
  <c r="U193" i="11"/>
  <c r="V193" i="11"/>
  <c r="W193" i="11"/>
  <c r="X193" i="11"/>
  <c r="Y193" i="11"/>
  <c r="Z193" i="11"/>
  <c r="AA193" i="11"/>
  <c r="G194" i="11"/>
  <c r="H194" i="11"/>
  <c r="I194" i="11"/>
  <c r="J194" i="11"/>
  <c r="K194" i="11"/>
  <c r="L194" i="11"/>
  <c r="M194" i="11"/>
  <c r="N194" i="11"/>
  <c r="O194" i="11"/>
  <c r="P194" i="11"/>
  <c r="R194" i="11"/>
  <c r="S194" i="11"/>
  <c r="T194" i="11"/>
  <c r="U194" i="11"/>
  <c r="V194" i="11"/>
  <c r="W194" i="11"/>
  <c r="X194" i="11"/>
  <c r="Y194" i="11"/>
  <c r="Z194" i="11"/>
  <c r="AA194" i="11"/>
  <c r="G195" i="11"/>
  <c r="H195" i="11"/>
  <c r="I195" i="11"/>
  <c r="J195" i="11"/>
  <c r="K195" i="11"/>
  <c r="L195" i="11"/>
  <c r="M195" i="11"/>
  <c r="N195" i="11"/>
  <c r="O195" i="11"/>
  <c r="P195" i="11"/>
  <c r="R195" i="11"/>
  <c r="S195" i="11"/>
  <c r="T195" i="11"/>
  <c r="U195" i="11"/>
  <c r="V195" i="11"/>
  <c r="W195" i="11"/>
  <c r="X195" i="11"/>
  <c r="Y195" i="11"/>
  <c r="Z195" i="11"/>
  <c r="AA195" i="11"/>
  <c r="G196" i="11"/>
  <c r="H196" i="11"/>
  <c r="I196" i="11"/>
  <c r="J196" i="11"/>
  <c r="K196" i="11"/>
  <c r="L196" i="11"/>
  <c r="M196" i="11"/>
  <c r="N196" i="11"/>
  <c r="O196" i="11"/>
  <c r="P196" i="11"/>
  <c r="R196" i="11"/>
  <c r="S196" i="11"/>
  <c r="T196" i="11"/>
  <c r="U196" i="11"/>
  <c r="V196" i="11"/>
  <c r="W196" i="11"/>
  <c r="X196" i="11"/>
  <c r="Y196" i="11"/>
  <c r="Z196" i="11"/>
  <c r="AA196" i="11"/>
  <c r="G197" i="11"/>
  <c r="H197" i="11"/>
  <c r="I197" i="11"/>
  <c r="J197" i="11"/>
  <c r="K197" i="11"/>
  <c r="L197" i="11"/>
  <c r="M197" i="11"/>
  <c r="N197" i="11"/>
  <c r="O197" i="11"/>
  <c r="P197" i="11"/>
  <c r="R197" i="11"/>
  <c r="S197" i="11"/>
  <c r="T197" i="11"/>
  <c r="U197" i="11"/>
  <c r="V197" i="11"/>
  <c r="W197" i="11"/>
  <c r="X197" i="11"/>
  <c r="Y197" i="11"/>
  <c r="Z197" i="11"/>
  <c r="AA197" i="11"/>
  <c r="G198" i="11"/>
  <c r="H198" i="11"/>
  <c r="I198" i="11"/>
  <c r="J198" i="11"/>
  <c r="K198" i="11"/>
  <c r="L198" i="11"/>
  <c r="M198" i="11"/>
  <c r="N198" i="11"/>
  <c r="O198" i="11"/>
  <c r="P198" i="11"/>
  <c r="R198" i="11"/>
  <c r="S198" i="11"/>
  <c r="T198" i="11"/>
  <c r="U198" i="11"/>
  <c r="V198" i="11"/>
  <c r="W198" i="11"/>
  <c r="X198" i="11"/>
  <c r="Y198" i="11"/>
  <c r="Z198" i="11"/>
  <c r="AA198" i="11"/>
  <c r="G199" i="11"/>
  <c r="H199" i="11"/>
  <c r="I199" i="11"/>
  <c r="J199" i="11"/>
  <c r="K199" i="11"/>
  <c r="L199" i="11"/>
  <c r="M199" i="11"/>
  <c r="N199" i="11"/>
  <c r="O199" i="11"/>
  <c r="P199" i="11"/>
  <c r="R199" i="11"/>
  <c r="S199" i="11"/>
  <c r="T199" i="11"/>
  <c r="U199" i="11"/>
  <c r="V199" i="11"/>
  <c r="W199" i="11"/>
  <c r="X199" i="11"/>
  <c r="Y199" i="11"/>
  <c r="Z199" i="11"/>
  <c r="AA199" i="11"/>
  <c r="G200" i="11"/>
  <c r="H200" i="11"/>
  <c r="I200" i="11"/>
  <c r="J200" i="11"/>
  <c r="K200" i="11"/>
  <c r="L200" i="11"/>
  <c r="M200" i="11"/>
  <c r="N200" i="11"/>
  <c r="O200" i="11"/>
  <c r="P200" i="11"/>
  <c r="R200" i="11"/>
  <c r="S200" i="11"/>
  <c r="T200" i="11"/>
  <c r="U200" i="11"/>
  <c r="V200" i="11"/>
  <c r="W200" i="11"/>
  <c r="X200" i="11"/>
  <c r="Y200" i="11"/>
  <c r="Z200" i="11"/>
  <c r="AA200" i="11"/>
  <c r="G201" i="11"/>
  <c r="H201" i="11"/>
  <c r="I201" i="11"/>
  <c r="J201" i="11"/>
  <c r="K201" i="11"/>
  <c r="L201" i="11"/>
  <c r="M201" i="11"/>
  <c r="N201" i="11"/>
  <c r="O201" i="11"/>
  <c r="P201" i="11"/>
  <c r="R201" i="11"/>
  <c r="S201" i="11"/>
  <c r="T201" i="11"/>
  <c r="U201" i="11"/>
  <c r="V201" i="11"/>
  <c r="W201" i="11"/>
  <c r="X201" i="11"/>
  <c r="Y201" i="11"/>
  <c r="Z201" i="11"/>
  <c r="AA201" i="11"/>
  <c r="G202" i="11"/>
  <c r="H202" i="11"/>
  <c r="I202" i="11"/>
  <c r="J202" i="11"/>
  <c r="K202" i="11"/>
  <c r="L202" i="11"/>
  <c r="M202" i="11"/>
  <c r="N202" i="11"/>
  <c r="O202" i="11"/>
  <c r="P202" i="11"/>
  <c r="R202" i="11"/>
  <c r="S202" i="11"/>
  <c r="T202" i="11"/>
  <c r="U202" i="11"/>
  <c r="V202" i="11"/>
  <c r="W202" i="11"/>
  <c r="X202" i="11"/>
  <c r="Y202" i="11"/>
  <c r="Z202" i="11"/>
  <c r="AA202" i="11"/>
  <c r="G203" i="11"/>
  <c r="H203" i="11"/>
  <c r="I203" i="11"/>
  <c r="J203" i="11"/>
  <c r="K203" i="11"/>
  <c r="L203" i="11"/>
  <c r="M203" i="11"/>
  <c r="N203" i="11"/>
  <c r="O203" i="11"/>
  <c r="P203" i="11"/>
  <c r="R203" i="11"/>
  <c r="S203" i="11"/>
  <c r="T203" i="11"/>
  <c r="U203" i="11"/>
  <c r="V203" i="11"/>
  <c r="W203" i="11"/>
  <c r="X203" i="11"/>
  <c r="Y203" i="11"/>
  <c r="Z203" i="11"/>
  <c r="AA203" i="11"/>
  <c r="G204" i="11"/>
  <c r="H204" i="11"/>
  <c r="I204" i="11"/>
  <c r="J204" i="11"/>
  <c r="K204" i="11"/>
  <c r="L204" i="11"/>
  <c r="M204" i="11"/>
  <c r="N204" i="11"/>
  <c r="O204" i="11"/>
  <c r="P204" i="11"/>
  <c r="R204" i="11"/>
  <c r="S204" i="11"/>
  <c r="T204" i="11"/>
  <c r="U204" i="11"/>
  <c r="V204" i="11"/>
  <c r="W204" i="11"/>
  <c r="X204" i="11"/>
  <c r="Y204" i="11"/>
  <c r="Z204" i="11"/>
  <c r="AA204" i="11"/>
  <c r="G205" i="11"/>
  <c r="H205" i="11"/>
  <c r="I205" i="11"/>
  <c r="J205" i="11"/>
  <c r="K205" i="11"/>
  <c r="L205" i="11"/>
  <c r="M205" i="11"/>
  <c r="N205" i="11"/>
  <c r="O205" i="11"/>
  <c r="P205" i="11"/>
  <c r="R205" i="11"/>
  <c r="S205" i="11"/>
  <c r="T205" i="11"/>
  <c r="U205" i="11"/>
  <c r="V205" i="11"/>
  <c r="W205" i="11"/>
  <c r="X205" i="11"/>
  <c r="Y205" i="11"/>
  <c r="Z205" i="11"/>
  <c r="AA205" i="11"/>
  <c r="G206" i="11"/>
  <c r="H206" i="11"/>
  <c r="I206" i="11"/>
  <c r="J206" i="11"/>
  <c r="K206" i="11"/>
  <c r="L206" i="11"/>
  <c r="M206" i="11"/>
  <c r="N206" i="11"/>
  <c r="O206" i="11"/>
  <c r="P206" i="11"/>
  <c r="R206" i="11"/>
  <c r="S206" i="11"/>
  <c r="T206" i="11"/>
  <c r="U206" i="11"/>
  <c r="V206" i="11"/>
  <c r="W206" i="11"/>
  <c r="X206" i="11"/>
  <c r="Y206" i="11"/>
  <c r="Z206" i="11"/>
  <c r="AA206" i="11"/>
  <c r="G207" i="11"/>
  <c r="H207" i="11"/>
  <c r="I207" i="11"/>
  <c r="J207" i="11"/>
  <c r="K207" i="11"/>
  <c r="L207" i="11"/>
  <c r="M207" i="11"/>
  <c r="N207" i="11"/>
  <c r="O207" i="11"/>
  <c r="P207" i="11"/>
  <c r="R207" i="11"/>
  <c r="S207" i="11"/>
  <c r="T207" i="11"/>
  <c r="U207" i="11"/>
  <c r="V207" i="11"/>
  <c r="W207" i="11"/>
  <c r="X207" i="11"/>
  <c r="Y207" i="11"/>
  <c r="Z207" i="11"/>
  <c r="AA207" i="11"/>
  <c r="G208" i="11"/>
  <c r="H208" i="11"/>
  <c r="I208" i="11"/>
  <c r="J208" i="11"/>
  <c r="K208" i="11"/>
  <c r="L208" i="11"/>
  <c r="M208" i="11"/>
  <c r="N208" i="11"/>
  <c r="O208" i="11"/>
  <c r="P208" i="11"/>
  <c r="R208" i="11"/>
  <c r="S208" i="11"/>
  <c r="T208" i="11"/>
  <c r="U208" i="11"/>
  <c r="V208" i="11"/>
  <c r="W208" i="11"/>
  <c r="X208" i="11"/>
  <c r="Y208" i="11"/>
  <c r="Z208" i="11"/>
  <c r="AA208" i="11"/>
  <c r="G209" i="11"/>
  <c r="H209" i="11"/>
  <c r="I209" i="11"/>
  <c r="J209" i="11"/>
  <c r="K209" i="11"/>
  <c r="L209" i="11"/>
  <c r="M209" i="11"/>
  <c r="N209" i="11"/>
  <c r="O209" i="11"/>
  <c r="P209" i="11"/>
  <c r="R209" i="11"/>
  <c r="S209" i="11"/>
  <c r="T209" i="11"/>
  <c r="U209" i="11"/>
  <c r="V209" i="11"/>
  <c r="W209" i="11"/>
  <c r="X209" i="11"/>
  <c r="Y209" i="11"/>
  <c r="Z209" i="11"/>
  <c r="AA209" i="11"/>
  <c r="G210" i="11"/>
  <c r="H210" i="11"/>
  <c r="I210" i="11"/>
  <c r="J210" i="11"/>
  <c r="K210" i="11"/>
  <c r="L210" i="11"/>
  <c r="M210" i="11"/>
  <c r="N210" i="11"/>
  <c r="O210" i="11"/>
  <c r="P210" i="11"/>
  <c r="R210" i="11"/>
  <c r="S210" i="11"/>
  <c r="T210" i="11"/>
  <c r="U210" i="11"/>
  <c r="V210" i="11"/>
  <c r="W210" i="11"/>
  <c r="X210" i="11"/>
  <c r="Y210" i="11"/>
  <c r="Z210" i="11"/>
  <c r="AA210" i="11"/>
  <c r="G211" i="11"/>
  <c r="H211" i="11"/>
  <c r="I211" i="11"/>
  <c r="J211" i="11"/>
  <c r="K211" i="11"/>
  <c r="L211" i="11"/>
  <c r="M211" i="11"/>
  <c r="N211" i="11"/>
  <c r="O211" i="11"/>
  <c r="P211" i="11"/>
  <c r="R211" i="11"/>
  <c r="S211" i="11"/>
  <c r="T211" i="11"/>
  <c r="U211" i="11"/>
  <c r="V211" i="11"/>
  <c r="W211" i="11"/>
  <c r="X211" i="11"/>
  <c r="Y211" i="11"/>
  <c r="Z211" i="11"/>
  <c r="AA211" i="11"/>
  <c r="G212" i="11"/>
  <c r="H212" i="11"/>
  <c r="I212" i="11"/>
  <c r="J212" i="11"/>
  <c r="K212" i="11"/>
  <c r="L212" i="11"/>
  <c r="M212" i="11"/>
  <c r="N212" i="11"/>
  <c r="O212" i="11"/>
  <c r="P212" i="11"/>
  <c r="R212" i="11"/>
  <c r="S212" i="11"/>
  <c r="T212" i="11"/>
  <c r="U212" i="11"/>
  <c r="V212" i="11"/>
  <c r="W212" i="11"/>
  <c r="X212" i="11"/>
  <c r="Y212" i="11"/>
  <c r="Z212" i="11"/>
  <c r="AA212" i="11"/>
  <c r="G213" i="11"/>
  <c r="H213" i="11"/>
  <c r="I213" i="11"/>
  <c r="J213" i="11"/>
  <c r="K213" i="11"/>
  <c r="L213" i="11"/>
  <c r="M213" i="11"/>
  <c r="N213" i="11"/>
  <c r="O213" i="11"/>
  <c r="P213" i="11"/>
  <c r="R213" i="11"/>
  <c r="S213" i="11"/>
  <c r="T213" i="11"/>
  <c r="U213" i="11"/>
  <c r="V213" i="11"/>
  <c r="W213" i="11"/>
  <c r="X213" i="11"/>
  <c r="Y213" i="11"/>
  <c r="Z213" i="11"/>
  <c r="AA213" i="11"/>
  <c r="G214" i="11"/>
  <c r="H214" i="11"/>
  <c r="I214" i="11"/>
  <c r="J214" i="11"/>
  <c r="K214" i="11"/>
  <c r="L214" i="11"/>
  <c r="M214" i="11"/>
  <c r="N214" i="11"/>
  <c r="O214" i="11"/>
  <c r="P214" i="11"/>
  <c r="R214" i="11"/>
  <c r="S214" i="11"/>
  <c r="T214" i="11"/>
  <c r="U214" i="11"/>
  <c r="V214" i="11"/>
  <c r="W214" i="11"/>
  <c r="X214" i="11"/>
  <c r="Y214" i="11"/>
  <c r="Z214" i="11"/>
  <c r="AA214" i="11"/>
  <c r="G215" i="11"/>
  <c r="H215" i="11"/>
  <c r="I215" i="11"/>
  <c r="J215" i="11"/>
  <c r="K215" i="11"/>
  <c r="L215" i="11"/>
  <c r="M215" i="11"/>
  <c r="N215" i="11"/>
  <c r="O215" i="11"/>
  <c r="P215" i="11"/>
  <c r="R215" i="11"/>
  <c r="S215" i="11"/>
  <c r="T215" i="11"/>
  <c r="U215" i="11"/>
  <c r="V215" i="11"/>
  <c r="W215" i="11"/>
  <c r="X215" i="11"/>
  <c r="Y215" i="11"/>
  <c r="Z215" i="11"/>
  <c r="AA215" i="11"/>
  <c r="G216" i="11"/>
  <c r="H216" i="11"/>
  <c r="I216" i="11"/>
  <c r="J216" i="11"/>
  <c r="K216" i="11"/>
  <c r="L216" i="11"/>
  <c r="M216" i="11"/>
  <c r="N216" i="11"/>
  <c r="O216" i="11"/>
  <c r="P216" i="11"/>
  <c r="R216" i="11"/>
  <c r="S216" i="11"/>
  <c r="T216" i="11"/>
  <c r="U216" i="11"/>
  <c r="V216" i="11"/>
  <c r="W216" i="11"/>
  <c r="X216" i="11"/>
  <c r="Y216" i="11"/>
  <c r="Z216" i="11"/>
  <c r="AA216" i="11"/>
  <c r="G217" i="11"/>
  <c r="H217" i="11"/>
  <c r="I217" i="11"/>
  <c r="J217" i="11"/>
  <c r="K217" i="11"/>
  <c r="L217" i="11"/>
  <c r="M217" i="11"/>
  <c r="N217" i="11"/>
  <c r="O217" i="11"/>
  <c r="P217" i="11"/>
  <c r="R217" i="11"/>
  <c r="S217" i="11"/>
  <c r="T217" i="11"/>
  <c r="U217" i="11"/>
  <c r="V217" i="11"/>
  <c r="W217" i="11"/>
  <c r="X217" i="11"/>
  <c r="Y217" i="11"/>
  <c r="Z217" i="11"/>
  <c r="AA217" i="11"/>
  <c r="G218" i="11"/>
  <c r="H218" i="11"/>
  <c r="I218" i="11"/>
  <c r="J218" i="11"/>
  <c r="K218" i="11"/>
  <c r="L218" i="11"/>
  <c r="M218" i="11"/>
  <c r="N218" i="11"/>
  <c r="O218" i="11"/>
  <c r="P218" i="11"/>
  <c r="R218" i="11"/>
  <c r="S218" i="11"/>
  <c r="T218" i="11"/>
  <c r="U218" i="11"/>
  <c r="V218" i="11"/>
  <c r="W218" i="11"/>
  <c r="X218" i="11"/>
  <c r="Y218" i="11"/>
  <c r="Z218" i="11"/>
  <c r="AA218" i="11"/>
  <c r="G219" i="11"/>
  <c r="H219" i="11"/>
  <c r="I219" i="11"/>
  <c r="J219" i="11"/>
  <c r="K219" i="11"/>
  <c r="L219" i="11"/>
  <c r="M219" i="11"/>
  <c r="N219" i="11"/>
  <c r="O219" i="11"/>
  <c r="P219" i="11"/>
  <c r="R219" i="11"/>
  <c r="S219" i="11"/>
  <c r="T219" i="11"/>
  <c r="U219" i="11"/>
  <c r="V219" i="11"/>
  <c r="W219" i="11"/>
  <c r="X219" i="11"/>
  <c r="Y219" i="11"/>
  <c r="Z219" i="11"/>
  <c r="AA219" i="11"/>
  <c r="G220" i="11"/>
  <c r="H220" i="11"/>
  <c r="I220" i="11"/>
  <c r="J220" i="11"/>
  <c r="K220" i="11"/>
  <c r="L220" i="11"/>
  <c r="M220" i="11"/>
  <c r="N220" i="11"/>
  <c r="O220" i="11"/>
  <c r="P220" i="11"/>
  <c r="R220" i="11"/>
  <c r="S220" i="11"/>
  <c r="T220" i="11"/>
  <c r="U220" i="11"/>
  <c r="V220" i="11"/>
  <c r="W220" i="11"/>
  <c r="X220" i="11"/>
  <c r="Y220" i="11"/>
  <c r="Z220" i="11"/>
  <c r="AA220" i="11"/>
  <c r="G221" i="11"/>
  <c r="H221" i="11"/>
  <c r="I221" i="11"/>
  <c r="J221" i="11"/>
  <c r="K221" i="11"/>
  <c r="L221" i="11"/>
  <c r="M221" i="11"/>
  <c r="N221" i="11"/>
  <c r="O221" i="11"/>
  <c r="P221" i="11"/>
  <c r="R221" i="11"/>
  <c r="S221" i="11"/>
  <c r="T221" i="11"/>
  <c r="U221" i="11"/>
  <c r="V221" i="11"/>
  <c r="W221" i="11"/>
  <c r="X221" i="11"/>
  <c r="Y221" i="11"/>
  <c r="Z221" i="11"/>
  <c r="AA221" i="11"/>
  <c r="G222" i="11"/>
  <c r="H222" i="11"/>
  <c r="I222" i="11"/>
  <c r="J222" i="11"/>
  <c r="K222" i="11"/>
  <c r="L222" i="11"/>
  <c r="M222" i="11"/>
  <c r="N222" i="11"/>
  <c r="O222" i="11"/>
  <c r="P222" i="11"/>
  <c r="R222" i="11"/>
  <c r="S222" i="11"/>
  <c r="T222" i="11"/>
  <c r="U222" i="11"/>
  <c r="V222" i="11"/>
  <c r="W222" i="11"/>
  <c r="X222" i="11"/>
  <c r="Y222" i="11"/>
  <c r="Z222" i="11"/>
  <c r="AA222" i="11"/>
  <c r="G223" i="11"/>
  <c r="H223" i="11"/>
  <c r="I223" i="11"/>
  <c r="J223" i="11"/>
  <c r="K223" i="11"/>
  <c r="L223" i="11"/>
  <c r="M223" i="11"/>
  <c r="N223" i="11"/>
  <c r="O223" i="11"/>
  <c r="P223" i="11"/>
  <c r="R223" i="11"/>
  <c r="S223" i="11"/>
  <c r="T223" i="11"/>
  <c r="U223" i="11"/>
  <c r="V223" i="11"/>
  <c r="W223" i="11"/>
  <c r="X223" i="11"/>
  <c r="Y223" i="11"/>
  <c r="Z223" i="11"/>
  <c r="AA223" i="11"/>
  <c r="G224" i="11"/>
  <c r="H224" i="11"/>
  <c r="I224" i="11"/>
  <c r="J224" i="11"/>
  <c r="K224" i="11"/>
  <c r="L224" i="11"/>
  <c r="M224" i="11"/>
  <c r="N224" i="11"/>
  <c r="O224" i="11"/>
  <c r="P224" i="11"/>
  <c r="R224" i="11"/>
  <c r="S224" i="11"/>
  <c r="T224" i="11"/>
  <c r="U224" i="11"/>
  <c r="V224" i="11"/>
  <c r="W224" i="11"/>
  <c r="X224" i="11"/>
  <c r="Y224" i="11"/>
  <c r="Z224" i="11"/>
  <c r="AA224" i="11"/>
  <c r="G225" i="11"/>
  <c r="H225" i="11"/>
  <c r="I225" i="11"/>
  <c r="J225" i="11"/>
  <c r="K225" i="11"/>
  <c r="L225" i="11"/>
  <c r="M225" i="11"/>
  <c r="N225" i="11"/>
  <c r="O225" i="11"/>
  <c r="P225" i="11"/>
  <c r="R225" i="11"/>
  <c r="S225" i="11"/>
  <c r="T225" i="11"/>
  <c r="U225" i="11"/>
  <c r="V225" i="11"/>
  <c r="W225" i="11"/>
  <c r="X225" i="11"/>
  <c r="Y225" i="11"/>
  <c r="Z225" i="11"/>
  <c r="AA225" i="11"/>
  <c r="G226" i="11"/>
  <c r="H226" i="11"/>
  <c r="I226" i="11"/>
  <c r="J226" i="11"/>
  <c r="K226" i="11"/>
  <c r="L226" i="11"/>
  <c r="M226" i="11"/>
  <c r="N226" i="11"/>
  <c r="O226" i="11"/>
  <c r="P226" i="11"/>
  <c r="R226" i="11"/>
  <c r="S226" i="11"/>
  <c r="T226" i="11"/>
  <c r="U226" i="11"/>
  <c r="V226" i="11"/>
  <c r="W226" i="11"/>
  <c r="X226" i="11"/>
  <c r="Y226" i="11"/>
  <c r="Z226" i="11"/>
  <c r="AA226" i="11"/>
  <c r="G227" i="11"/>
  <c r="H227" i="11"/>
  <c r="I227" i="11"/>
  <c r="J227" i="11"/>
  <c r="K227" i="11"/>
  <c r="L227" i="11"/>
  <c r="M227" i="11"/>
  <c r="N227" i="11"/>
  <c r="O227" i="11"/>
  <c r="P227" i="11"/>
  <c r="R227" i="11"/>
  <c r="S227" i="11"/>
  <c r="T227" i="11"/>
  <c r="U227" i="11"/>
  <c r="V227" i="11"/>
  <c r="W227" i="11"/>
  <c r="X227" i="11"/>
  <c r="Y227" i="11"/>
  <c r="Z227" i="11"/>
  <c r="AA227" i="11"/>
  <c r="G228" i="11"/>
  <c r="H228" i="11"/>
  <c r="I228" i="11"/>
  <c r="J228" i="11"/>
  <c r="K228" i="11"/>
  <c r="L228" i="11"/>
  <c r="M228" i="11"/>
  <c r="N228" i="11"/>
  <c r="O228" i="11"/>
  <c r="P228" i="11"/>
  <c r="R228" i="11"/>
  <c r="S228" i="11"/>
  <c r="T228" i="11"/>
  <c r="U228" i="11"/>
  <c r="V228" i="11"/>
  <c r="W228" i="11"/>
  <c r="X228" i="11"/>
  <c r="Y228" i="11"/>
  <c r="Z228" i="11"/>
  <c r="AA228" i="11"/>
  <c r="G229" i="11"/>
  <c r="H229" i="11"/>
  <c r="I229" i="11"/>
  <c r="J229" i="11"/>
  <c r="K229" i="11"/>
  <c r="L229" i="11"/>
  <c r="M229" i="11"/>
  <c r="N229" i="11"/>
  <c r="O229" i="11"/>
  <c r="P229" i="11"/>
  <c r="R229" i="11"/>
  <c r="S229" i="11"/>
  <c r="T229" i="11"/>
  <c r="U229" i="11"/>
  <c r="V229" i="11"/>
  <c r="W229" i="11"/>
  <c r="X229" i="11"/>
  <c r="Y229" i="11"/>
  <c r="Z229" i="11"/>
  <c r="AA229" i="11"/>
  <c r="G230" i="11"/>
  <c r="H230" i="11"/>
  <c r="I230" i="11"/>
  <c r="J230" i="11"/>
  <c r="K230" i="11"/>
  <c r="L230" i="11"/>
  <c r="M230" i="11"/>
  <c r="N230" i="11"/>
  <c r="O230" i="11"/>
  <c r="P230" i="11"/>
  <c r="R230" i="11"/>
  <c r="S230" i="11"/>
  <c r="T230" i="11"/>
  <c r="U230" i="11"/>
  <c r="V230" i="11"/>
  <c r="W230" i="11"/>
  <c r="X230" i="11"/>
  <c r="Y230" i="11"/>
  <c r="Z230" i="11"/>
  <c r="AA230" i="11"/>
  <c r="G231" i="11"/>
  <c r="H231" i="11"/>
  <c r="I231" i="11"/>
  <c r="J231" i="11"/>
  <c r="K231" i="11"/>
  <c r="L231" i="11"/>
  <c r="M231" i="11"/>
  <c r="N231" i="11"/>
  <c r="O231" i="11"/>
  <c r="P231" i="11"/>
  <c r="R231" i="11"/>
  <c r="S231" i="11"/>
  <c r="T231" i="11"/>
  <c r="U231" i="11"/>
  <c r="V231" i="11"/>
  <c r="W231" i="11"/>
  <c r="X231" i="11"/>
  <c r="Y231" i="11"/>
  <c r="Z231" i="11"/>
  <c r="AA231" i="11"/>
  <c r="G232" i="11"/>
  <c r="H232" i="11"/>
  <c r="I232" i="11"/>
  <c r="J232" i="11"/>
  <c r="K232" i="11"/>
  <c r="L232" i="11"/>
  <c r="M232" i="11"/>
  <c r="N232" i="11"/>
  <c r="O232" i="11"/>
  <c r="P232" i="11"/>
  <c r="R232" i="11"/>
  <c r="S232" i="11"/>
  <c r="T232" i="11"/>
  <c r="U232" i="11"/>
  <c r="V232" i="11"/>
  <c r="W232" i="11"/>
  <c r="X232" i="11"/>
  <c r="Y232" i="11"/>
  <c r="Z232" i="11"/>
  <c r="AA232" i="11"/>
  <c r="G233" i="11"/>
  <c r="H233" i="11"/>
  <c r="I233" i="11"/>
  <c r="J233" i="11"/>
  <c r="K233" i="11"/>
  <c r="L233" i="11"/>
  <c r="M233" i="11"/>
  <c r="N233" i="11"/>
  <c r="O233" i="11"/>
  <c r="P233" i="11"/>
  <c r="R233" i="11"/>
  <c r="S233" i="11"/>
  <c r="T233" i="11"/>
  <c r="U233" i="11"/>
  <c r="V233" i="11"/>
  <c r="W233" i="11"/>
  <c r="X233" i="11"/>
  <c r="Y233" i="11"/>
  <c r="Z233" i="11"/>
  <c r="AA233" i="11"/>
  <c r="G234" i="11"/>
  <c r="H234" i="11"/>
  <c r="I234" i="11"/>
  <c r="J234" i="11"/>
  <c r="K234" i="11"/>
  <c r="L234" i="11"/>
  <c r="M234" i="11"/>
  <c r="N234" i="11"/>
  <c r="O234" i="11"/>
  <c r="P234" i="11"/>
  <c r="R234" i="11"/>
  <c r="S234" i="11"/>
  <c r="T234" i="11"/>
  <c r="U234" i="11"/>
  <c r="V234" i="11"/>
  <c r="W234" i="11"/>
  <c r="X234" i="11"/>
  <c r="Y234" i="11"/>
  <c r="Z234" i="11"/>
  <c r="AA234" i="11"/>
  <c r="G235" i="11"/>
  <c r="H235" i="11"/>
  <c r="I235" i="11"/>
  <c r="J235" i="11"/>
  <c r="K235" i="11"/>
  <c r="L235" i="11"/>
  <c r="M235" i="11"/>
  <c r="N235" i="11"/>
  <c r="O235" i="11"/>
  <c r="P235" i="11"/>
  <c r="R235" i="11"/>
  <c r="S235" i="11"/>
  <c r="T235" i="11"/>
  <c r="U235" i="11"/>
  <c r="V235" i="11"/>
  <c r="W235" i="11"/>
  <c r="X235" i="11"/>
  <c r="Y235" i="11"/>
  <c r="Z235" i="11"/>
  <c r="AA235" i="11"/>
  <c r="G236" i="11"/>
  <c r="H236" i="11"/>
  <c r="I236" i="11"/>
  <c r="J236" i="11"/>
  <c r="K236" i="11"/>
  <c r="L236" i="11"/>
  <c r="M236" i="11"/>
  <c r="N236" i="11"/>
  <c r="O236" i="11"/>
  <c r="P236" i="11"/>
  <c r="R236" i="11"/>
  <c r="S236" i="11"/>
  <c r="T236" i="11"/>
  <c r="U236" i="11"/>
  <c r="V236" i="11"/>
  <c r="W236" i="11"/>
  <c r="X236" i="11"/>
  <c r="Y236" i="11"/>
  <c r="Z236" i="11"/>
  <c r="AA236" i="11"/>
  <c r="G237" i="11"/>
  <c r="H237" i="11"/>
  <c r="I237" i="11"/>
  <c r="J237" i="11"/>
  <c r="K237" i="11"/>
  <c r="L237" i="11"/>
  <c r="M237" i="11"/>
  <c r="N237" i="11"/>
  <c r="O237" i="11"/>
  <c r="P237" i="11"/>
  <c r="R237" i="11"/>
  <c r="S237" i="11"/>
  <c r="T237" i="11"/>
  <c r="U237" i="11"/>
  <c r="V237" i="11"/>
  <c r="W237" i="11"/>
  <c r="X237" i="11"/>
  <c r="Y237" i="11"/>
  <c r="Z237" i="11"/>
  <c r="AA237" i="11"/>
  <c r="G238" i="11"/>
  <c r="H238" i="11"/>
  <c r="I238" i="11"/>
  <c r="J238" i="11"/>
  <c r="K238" i="11"/>
  <c r="L238" i="11"/>
  <c r="M238" i="11"/>
  <c r="N238" i="11"/>
  <c r="O238" i="11"/>
  <c r="P238" i="11"/>
  <c r="R238" i="11"/>
  <c r="S238" i="11"/>
  <c r="T238" i="11"/>
  <c r="U238" i="11"/>
  <c r="V238" i="11"/>
  <c r="W238" i="11"/>
  <c r="X238" i="11"/>
  <c r="Y238" i="11"/>
  <c r="Z238" i="11"/>
  <c r="AA238" i="11"/>
  <c r="G239" i="11"/>
  <c r="H239" i="11"/>
  <c r="I239" i="11"/>
  <c r="J239" i="11"/>
  <c r="K239" i="11"/>
  <c r="L239" i="11"/>
  <c r="M239" i="11"/>
  <c r="N239" i="11"/>
  <c r="O239" i="11"/>
  <c r="P239" i="11"/>
  <c r="R239" i="11"/>
  <c r="S239" i="11"/>
  <c r="T239" i="11"/>
  <c r="U239" i="11"/>
  <c r="V239" i="11"/>
  <c r="W239" i="11"/>
  <c r="X239" i="11"/>
  <c r="Y239" i="11"/>
  <c r="Z239" i="11"/>
  <c r="AA239" i="11"/>
  <c r="G240" i="11"/>
  <c r="H240" i="11"/>
  <c r="I240" i="11"/>
  <c r="J240" i="11"/>
  <c r="K240" i="11"/>
  <c r="L240" i="11"/>
  <c r="M240" i="11"/>
  <c r="N240" i="11"/>
  <c r="O240" i="11"/>
  <c r="P240" i="11"/>
  <c r="R240" i="11"/>
  <c r="S240" i="11"/>
  <c r="T240" i="11"/>
  <c r="U240" i="11"/>
  <c r="V240" i="11"/>
  <c r="W240" i="11"/>
  <c r="X240" i="11"/>
  <c r="Y240" i="11"/>
  <c r="Z240" i="11"/>
  <c r="AA240" i="11"/>
  <c r="G241" i="11"/>
  <c r="H241" i="11"/>
  <c r="I241" i="11"/>
  <c r="J241" i="11"/>
  <c r="K241" i="11"/>
  <c r="L241" i="11"/>
  <c r="M241" i="11"/>
  <c r="N241" i="11"/>
  <c r="O241" i="11"/>
  <c r="P241" i="11"/>
  <c r="R241" i="11"/>
  <c r="S241" i="11"/>
  <c r="T241" i="11"/>
  <c r="U241" i="11"/>
  <c r="V241" i="11"/>
  <c r="W241" i="11"/>
  <c r="X241" i="11"/>
  <c r="Y241" i="11"/>
  <c r="Z241" i="11"/>
  <c r="AA241" i="11"/>
  <c r="G242" i="11"/>
  <c r="H242" i="11"/>
  <c r="I242" i="11"/>
  <c r="J242" i="11"/>
  <c r="K242" i="11"/>
  <c r="L242" i="11"/>
  <c r="M242" i="11"/>
  <c r="N242" i="11"/>
  <c r="O242" i="11"/>
  <c r="P242" i="11"/>
  <c r="R242" i="11"/>
  <c r="S242" i="11"/>
  <c r="T242" i="11"/>
  <c r="U242" i="11"/>
  <c r="V242" i="11"/>
  <c r="W242" i="11"/>
  <c r="X242" i="11"/>
  <c r="Y242" i="11"/>
  <c r="Z242" i="11"/>
  <c r="AA242" i="11"/>
  <c r="G243" i="11"/>
  <c r="H243" i="11"/>
  <c r="I243" i="11"/>
  <c r="J243" i="11"/>
  <c r="K243" i="11"/>
  <c r="L243" i="11"/>
  <c r="M243" i="11"/>
  <c r="N243" i="11"/>
  <c r="O243" i="11"/>
  <c r="P243" i="11"/>
  <c r="R243" i="11"/>
  <c r="S243" i="11"/>
  <c r="T243" i="11"/>
  <c r="U243" i="11"/>
  <c r="V243" i="11"/>
  <c r="W243" i="11"/>
  <c r="X243" i="11"/>
  <c r="Y243" i="11"/>
  <c r="Z243" i="11"/>
  <c r="AA243" i="11"/>
  <c r="G244" i="11"/>
  <c r="H244" i="11"/>
  <c r="I244" i="11"/>
  <c r="J244" i="11"/>
  <c r="K244" i="11"/>
  <c r="L244" i="11"/>
  <c r="M244" i="11"/>
  <c r="N244" i="11"/>
  <c r="O244" i="11"/>
  <c r="P244" i="11"/>
  <c r="R244" i="11"/>
  <c r="S244" i="11"/>
  <c r="T244" i="11"/>
  <c r="U244" i="11"/>
  <c r="V244" i="11"/>
  <c r="W244" i="11"/>
  <c r="X244" i="11"/>
  <c r="Y244" i="11"/>
  <c r="Z244" i="11"/>
  <c r="AA244" i="11"/>
  <c r="G245" i="11"/>
  <c r="H245" i="11"/>
  <c r="I245" i="11"/>
  <c r="J245" i="11"/>
  <c r="K245" i="11"/>
  <c r="L245" i="11"/>
  <c r="M245" i="11"/>
  <c r="N245" i="11"/>
  <c r="O245" i="11"/>
  <c r="P245" i="11"/>
  <c r="R245" i="11"/>
  <c r="S245" i="11"/>
  <c r="T245" i="11"/>
  <c r="U245" i="11"/>
  <c r="V245" i="11"/>
  <c r="W245" i="11"/>
  <c r="X245" i="11"/>
  <c r="Y245" i="11"/>
  <c r="Z245" i="11"/>
  <c r="AA245" i="11"/>
  <c r="G246" i="11"/>
  <c r="H246" i="11"/>
  <c r="I246" i="11"/>
  <c r="J246" i="11"/>
  <c r="K246" i="11"/>
  <c r="L246" i="11"/>
  <c r="M246" i="11"/>
  <c r="N246" i="11"/>
  <c r="O246" i="11"/>
  <c r="P246" i="11"/>
  <c r="R246" i="11"/>
  <c r="S246" i="11"/>
  <c r="T246" i="11"/>
  <c r="U246" i="11"/>
  <c r="V246" i="11"/>
  <c r="W246" i="11"/>
  <c r="X246" i="11"/>
  <c r="Y246" i="11"/>
  <c r="Z246" i="11"/>
  <c r="AA246" i="11"/>
  <c r="G247" i="11"/>
  <c r="H247" i="11"/>
  <c r="I247" i="11"/>
  <c r="J247" i="11"/>
  <c r="K247" i="11"/>
  <c r="L247" i="11"/>
  <c r="M247" i="11"/>
  <c r="N247" i="11"/>
  <c r="O247" i="11"/>
  <c r="P247" i="11"/>
  <c r="R247" i="11"/>
  <c r="S247" i="11"/>
  <c r="T247" i="11"/>
  <c r="U247" i="11"/>
  <c r="V247" i="11"/>
  <c r="W247" i="11"/>
  <c r="X247" i="11"/>
  <c r="Y247" i="11"/>
  <c r="Z247" i="11"/>
  <c r="AA247" i="11"/>
  <c r="G248" i="11"/>
  <c r="H248" i="11"/>
  <c r="I248" i="11"/>
  <c r="J248" i="11"/>
  <c r="K248" i="11"/>
  <c r="L248" i="11"/>
  <c r="M248" i="11"/>
  <c r="N248" i="11"/>
  <c r="O248" i="11"/>
  <c r="P248" i="11"/>
  <c r="R248" i="11"/>
  <c r="S248" i="11"/>
  <c r="T248" i="11"/>
  <c r="U248" i="11"/>
  <c r="V248" i="11"/>
  <c r="W248" i="11"/>
  <c r="X248" i="11"/>
  <c r="Y248" i="11"/>
  <c r="Z248" i="11"/>
  <c r="AA248" i="11"/>
  <c r="G249" i="11"/>
  <c r="H249" i="11"/>
  <c r="I249" i="11"/>
  <c r="J249" i="11"/>
  <c r="K249" i="11"/>
  <c r="L249" i="11"/>
  <c r="M249" i="11"/>
  <c r="N249" i="11"/>
  <c r="O249" i="11"/>
  <c r="P249" i="11"/>
  <c r="R249" i="11"/>
  <c r="S249" i="11"/>
  <c r="T249" i="11"/>
  <c r="U249" i="11"/>
  <c r="V249" i="11"/>
  <c r="W249" i="11"/>
  <c r="X249" i="11"/>
  <c r="Y249" i="11"/>
  <c r="Z249" i="11"/>
  <c r="AA249" i="11"/>
  <c r="G250" i="11"/>
  <c r="H250" i="11"/>
  <c r="I250" i="11"/>
  <c r="J250" i="11"/>
  <c r="K250" i="11"/>
  <c r="L250" i="11"/>
  <c r="M250" i="11"/>
  <c r="N250" i="11"/>
  <c r="O250" i="11"/>
  <c r="P250" i="11"/>
  <c r="R250" i="11"/>
  <c r="S250" i="11"/>
  <c r="T250" i="11"/>
  <c r="U250" i="11"/>
  <c r="V250" i="11"/>
  <c r="W250" i="11"/>
  <c r="X250" i="11"/>
  <c r="Y250" i="11"/>
  <c r="Z250" i="11"/>
  <c r="AA250" i="11"/>
  <c r="G251" i="11"/>
  <c r="H251" i="11"/>
  <c r="I251" i="11"/>
  <c r="J251" i="11"/>
  <c r="K251" i="11"/>
  <c r="L251" i="11"/>
  <c r="M251" i="11"/>
  <c r="N251" i="11"/>
  <c r="O251" i="11"/>
  <c r="P251" i="11"/>
  <c r="R251" i="11"/>
  <c r="S251" i="11"/>
  <c r="T251" i="11"/>
  <c r="U251" i="11"/>
  <c r="V251" i="11"/>
  <c r="W251" i="11"/>
  <c r="X251" i="11"/>
  <c r="Y251" i="11"/>
  <c r="Z251" i="11"/>
  <c r="AA251" i="11"/>
  <c r="G252" i="11"/>
  <c r="H252" i="11"/>
  <c r="I252" i="11"/>
  <c r="J252" i="11"/>
  <c r="K252" i="11"/>
  <c r="L252" i="11"/>
  <c r="M252" i="11"/>
  <c r="N252" i="11"/>
  <c r="O252" i="11"/>
  <c r="P252" i="11"/>
  <c r="R252" i="11"/>
  <c r="S252" i="11"/>
  <c r="T252" i="11"/>
  <c r="U252" i="11"/>
  <c r="V252" i="11"/>
  <c r="W252" i="11"/>
  <c r="X252" i="11"/>
  <c r="Y252" i="11"/>
  <c r="Z252" i="11"/>
  <c r="AA252" i="11"/>
  <c r="G253" i="11"/>
  <c r="H253" i="11"/>
  <c r="I253" i="11"/>
  <c r="J253" i="11"/>
  <c r="K253" i="11"/>
  <c r="L253" i="11"/>
  <c r="M253" i="11"/>
  <c r="N253" i="11"/>
  <c r="O253" i="11"/>
  <c r="P253" i="11"/>
  <c r="R253" i="11"/>
  <c r="S253" i="11"/>
  <c r="T253" i="11"/>
  <c r="U253" i="11"/>
  <c r="V253" i="11"/>
  <c r="W253" i="11"/>
  <c r="X253" i="11"/>
  <c r="Y253" i="11"/>
  <c r="Z253" i="11"/>
  <c r="AA253" i="11"/>
  <c r="G254" i="11"/>
  <c r="H254" i="11"/>
  <c r="I254" i="11"/>
  <c r="J254" i="11"/>
  <c r="K254" i="11"/>
  <c r="L254" i="11"/>
  <c r="M254" i="11"/>
  <c r="N254" i="11"/>
  <c r="O254" i="11"/>
  <c r="P254" i="11"/>
  <c r="R254" i="11"/>
  <c r="S254" i="11"/>
  <c r="T254" i="11"/>
  <c r="U254" i="11"/>
  <c r="V254" i="11"/>
  <c r="W254" i="11"/>
  <c r="X254" i="11"/>
  <c r="Y254" i="11"/>
  <c r="Z254" i="11"/>
  <c r="AA254" i="11"/>
  <c r="G255" i="11"/>
  <c r="H255" i="11"/>
  <c r="I255" i="11"/>
  <c r="J255" i="11"/>
  <c r="K255" i="11"/>
  <c r="L255" i="11"/>
  <c r="M255" i="11"/>
  <c r="N255" i="11"/>
  <c r="O255" i="11"/>
  <c r="P255" i="11"/>
  <c r="R255" i="11"/>
  <c r="S255" i="11"/>
  <c r="T255" i="11"/>
  <c r="U255" i="11"/>
  <c r="V255" i="11"/>
  <c r="W255" i="11"/>
  <c r="X255" i="11"/>
  <c r="Y255" i="11"/>
  <c r="Z255" i="11"/>
  <c r="AA255" i="11"/>
  <c r="G256" i="11"/>
  <c r="H256" i="11"/>
  <c r="I256" i="11"/>
  <c r="J256" i="11"/>
  <c r="K256" i="11"/>
  <c r="L256" i="11"/>
  <c r="M256" i="11"/>
  <c r="N256" i="11"/>
  <c r="O256" i="11"/>
  <c r="P256" i="11"/>
  <c r="R256" i="11"/>
  <c r="S256" i="11"/>
  <c r="T256" i="11"/>
  <c r="U256" i="11"/>
  <c r="V256" i="11"/>
  <c r="W256" i="11"/>
  <c r="X256" i="11"/>
  <c r="Y256" i="11"/>
  <c r="Z256" i="11"/>
  <c r="AA256" i="11"/>
  <c r="G257" i="11"/>
  <c r="H257" i="11"/>
  <c r="I257" i="11"/>
  <c r="J257" i="11"/>
  <c r="K257" i="11"/>
  <c r="L257" i="11"/>
  <c r="M257" i="11"/>
  <c r="N257" i="11"/>
  <c r="O257" i="11"/>
  <c r="P257" i="11"/>
  <c r="R257" i="11"/>
  <c r="S257" i="11"/>
  <c r="T257" i="11"/>
  <c r="U257" i="11"/>
  <c r="V257" i="11"/>
  <c r="W257" i="11"/>
  <c r="X257" i="11"/>
  <c r="Y257" i="11"/>
  <c r="Z257" i="11"/>
  <c r="AA257" i="11"/>
  <c r="G258" i="11"/>
  <c r="H258" i="11"/>
  <c r="I258" i="11"/>
  <c r="J258" i="11"/>
  <c r="K258" i="11"/>
  <c r="L258" i="11"/>
  <c r="M258" i="11"/>
  <c r="N258" i="11"/>
  <c r="O258" i="11"/>
  <c r="P258" i="11"/>
  <c r="R258" i="11"/>
  <c r="S258" i="11"/>
  <c r="T258" i="11"/>
  <c r="U258" i="11"/>
  <c r="V258" i="11"/>
  <c r="W258" i="11"/>
  <c r="X258" i="11"/>
  <c r="Y258" i="11"/>
  <c r="Z258" i="11"/>
  <c r="AA258" i="11"/>
  <c r="G259" i="11"/>
  <c r="H259" i="11"/>
  <c r="I259" i="11"/>
  <c r="J259" i="11"/>
  <c r="K259" i="11"/>
  <c r="L259" i="11"/>
  <c r="M259" i="11"/>
  <c r="N259" i="11"/>
  <c r="O259" i="11"/>
  <c r="P259" i="11"/>
  <c r="R259" i="11"/>
  <c r="S259" i="11"/>
  <c r="T259" i="11"/>
  <c r="U259" i="11"/>
  <c r="V259" i="11"/>
  <c r="W259" i="11"/>
  <c r="X259" i="11"/>
  <c r="Y259" i="11"/>
  <c r="Z259" i="11"/>
  <c r="AA259" i="11"/>
  <c r="G260" i="11"/>
  <c r="H260" i="11"/>
  <c r="I260" i="11"/>
  <c r="J260" i="11"/>
  <c r="K260" i="11"/>
  <c r="L260" i="11"/>
  <c r="M260" i="11"/>
  <c r="N260" i="11"/>
  <c r="O260" i="11"/>
  <c r="P260" i="11"/>
  <c r="R260" i="11"/>
  <c r="S260" i="11"/>
  <c r="T260" i="11"/>
  <c r="U260" i="11"/>
  <c r="V260" i="11"/>
  <c r="W260" i="11"/>
  <c r="X260" i="11"/>
  <c r="Y260" i="11"/>
  <c r="Z260" i="11"/>
  <c r="AA260" i="11"/>
  <c r="G261" i="11"/>
  <c r="H261" i="11"/>
  <c r="I261" i="11"/>
  <c r="J261" i="11"/>
  <c r="K261" i="11"/>
  <c r="L261" i="11"/>
  <c r="M261" i="11"/>
  <c r="N261" i="11"/>
  <c r="O261" i="11"/>
  <c r="P261" i="11"/>
  <c r="R261" i="11"/>
  <c r="S261" i="11"/>
  <c r="T261" i="11"/>
  <c r="U261" i="11"/>
  <c r="V261" i="11"/>
  <c r="W261" i="11"/>
  <c r="X261" i="11"/>
  <c r="Y261" i="11"/>
  <c r="Z261" i="11"/>
  <c r="AA261" i="11"/>
  <c r="AA12" i="11"/>
  <c r="Z12" i="11"/>
  <c r="Y12" i="11"/>
  <c r="X12" i="11"/>
  <c r="W12" i="11"/>
  <c r="V12" i="11"/>
  <c r="T12" i="11"/>
  <c r="S12" i="11"/>
  <c r="R12" i="11"/>
  <c r="O12" i="11"/>
  <c r="G12" i="11"/>
  <c r="Z11" i="11"/>
  <c r="Y11" i="11"/>
  <c r="X11" i="11"/>
  <c r="W11" i="11"/>
  <c r="V11" i="11"/>
  <c r="U11" i="11"/>
  <c r="T11" i="11"/>
  <c r="S11" i="11"/>
  <c r="R11" i="11"/>
  <c r="P12" i="11"/>
  <c r="N12" i="11"/>
  <c r="M12" i="11"/>
  <c r="L12" i="11"/>
  <c r="K12" i="11"/>
  <c r="I12" i="11"/>
  <c r="J12" i="11"/>
  <c r="H12" i="11"/>
  <c r="P11" i="11"/>
  <c r="O11" i="11"/>
  <c r="N11" i="11"/>
  <c r="M11" i="11"/>
  <c r="L11" i="11"/>
  <c r="K11" i="11"/>
  <c r="J11" i="11"/>
  <c r="I11" i="11"/>
  <c r="H11" i="11"/>
  <c r="G11" i="11"/>
  <c r="I25" i="8"/>
  <c r="AG20" i="8"/>
  <c r="AG15" i="8"/>
  <c r="AL11" i="20"/>
  <c r="AL10" i="20"/>
  <c r="AK11" i="20"/>
  <c r="AK10" i="20"/>
  <c r="AJ11" i="20"/>
  <c r="AJ10" i="20"/>
  <c r="AI11" i="20"/>
  <c r="AI10" i="20"/>
  <c r="AH11" i="20"/>
  <c r="AH10" i="20"/>
  <c r="AG11" i="20"/>
  <c r="AG10" i="20"/>
  <c r="AF11" i="20"/>
  <c r="AF10" i="20"/>
  <c r="AE11" i="20"/>
  <c r="AE10" i="20"/>
  <c r="AD11" i="20"/>
  <c r="AD10" i="20"/>
  <c r="AC11" i="20"/>
  <c r="AC10" i="20"/>
  <c r="AA11" i="20"/>
  <c r="AA10" i="20"/>
  <c r="Z11" i="20"/>
  <c r="Z10" i="20"/>
  <c r="Y11" i="20"/>
  <c r="Y10" i="20"/>
  <c r="X11" i="20"/>
  <c r="X10" i="20"/>
  <c r="W11" i="20"/>
  <c r="W10" i="20"/>
  <c r="V11" i="20"/>
  <c r="V10" i="20"/>
  <c r="U11" i="20"/>
  <c r="U10" i="20"/>
  <c r="T11" i="20"/>
  <c r="T10" i="20"/>
  <c r="S11" i="20"/>
  <c r="S10" i="20"/>
  <c r="R11" i="20"/>
  <c r="R10" i="20"/>
  <c r="P11" i="20"/>
  <c r="P10" i="20"/>
  <c r="O11" i="20"/>
  <c r="O10" i="20"/>
  <c r="N11" i="20"/>
  <c r="N10" i="20"/>
  <c r="M11" i="20"/>
  <c r="M10" i="20"/>
  <c r="L11" i="20"/>
  <c r="L10" i="20"/>
  <c r="K11" i="20"/>
  <c r="K10" i="20"/>
  <c r="J11" i="20"/>
  <c r="J10" i="20"/>
  <c r="I11" i="20"/>
  <c r="I10" i="20"/>
  <c r="H11" i="20"/>
  <c r="H10" i="20"/>
  <c r="G11" i="20"/>
  <c r="G10" i="20"/>
  <c r="AL11" i="18"/>
  <c r="AL10" i="18"/>
  <c r="AK11" i="18"/>
  <c r="AK10" i="18"/>
  <c r="AJ11" i="18"/>
  <c r="AJ10" i="18"/>
  <c r="AI11" i="18"/>
  <c r="AI10" i="18"/>
  <c r="AH11" i="18"/>
  <c r="AH10" i="18"/>
  <c r="AG11" i="18"/>
  <c r="AG10" i="18"/>
  <c r="AF11" i="18"/>
  <c r="AF10" i="18"/>
  <c r="AE11" i="18"/>
  <c r="AE10" i="18"/>
  <c r="AD11" i="18"/>
  <c r="AD10" i="18"/>
  <c r="AC11" i="18"/>
  <c r="AC10" i="18"/>
  <c r="AA11" i="18"/>
  <c r="AA10" i="18"/>
  <c r="Z11" i="18"/>
  <c r="Z10" i="18"/>
  <c r="Y11" i="18"/>
  <c r="Y10" i="18"/>
  <c r="X11" i="18"/>
  <c r="X10" i="18"/>
  <c r="W11" i="18"/>
  <c r="W10" i="18"/>
  <c r="V11" i="18"/>
  <c r="V10" i="18"/>
  <c r="U11" i="18"/>
  <c r="U10" i="18"/>
  <c r="T11" i="18"/>
  <c r="T10" i="18"/>
  <c r="S11" i="18"/>
  <c r="S10" i="18"/>
  <c r="R11" i="18"/>
  <c r="R10" i="18"/>
  <c r="P11" i="18"/>
  <c r="P10" i="18"/>
  <c r="O11" i="18"/>
  <c r="O10" i="18"/>
  <c r="N11" i="18"/>
  <c r="N10" i="18"/>
  <c r="M11" i="18"/>
  <c r="M10" i="18"/>
  <c r="L11" i="18"/>
  <c r="L10" i="18"/>
  <c r="K11" i="18"/>
  <c r="K10" i="18"/>
  <c r="J11" i="18"/>
  <c r="J10" i="18"/>
  <c r="I11" i="18"/>
  <c r="I10" i="18"/>
  <c r="H11" i="18"/>
  <c r="H10" i="18"/>
  <c r="G11" i="18"/>
  <c r="G10" i="18"/>
  <c r="Q93" i="11" l="1"/>
  <c r="Q22" i="11"/>
  <c r="Q14" i="11"/>
  <c r="Q156" i="11"/>
  <c r="Q220" i="11"/>
  <c r="S13" i="12"/>
  <c r="Q204" i="11"/>
  <c r="Q188" i="11"/>
  <c r="Q184" i="11"/>
  <c r="Q180" i="11"/>
  <c r="Q172" i="11"/>
  <c r="Q108" i="11"/>
  <c r="Q97" i="11"/>
  <c r="AB92" i="11"/>
  <c r="AB91" i="11"/>
  <c r="AB90" i="11"/>
  <c r="AB89" i="11"/>
  <c r="AB88" i="11"/>
  <c r="AB87" i="11"/>
  <c r="AB86" i="11"/>
  <c r="AB85" i="11"/>
  <c r="AB84" i="11"/>
  <c r="AB83" i="11"/>
  <c r="AB82" i="11"/>
  <c r="AB81" i="11"/>
  <c r="AB80" i="11"/>
  <c r="AB79" i="11"/>
  <c r="AB78" i="11"/>
  <c r="AB77" i="11"/>
  <c r="AB76" i="11"/>
  <c r="AB75" i="11"/>
  <c r="AB74" i="11"/>
  <c r="AB73" i="11"/>
  <c r="AB72" i="11"/>
  <c r="AB71" i="11"/>
  <c r="AB70" i="11"/>
  <c r="AB69" i="11"/>
  <c r="AB68" i="11"/>
  <c r="AB67" i="11"/>
  <c r="AB66" i="11"/>
  <c r="AB65" i="11"/>
  <c r="AB64" i="11"/>
  <c r="AB63" i="11"/>
  <c r="AB62" i="11"/>
  <c r="AB61" i="11"/>
  <c r="AB60" i="11"/>
  <c r="AB59" i="11"/>
  <c r="AB58" i="11"/>
  <c r="AB57" i="11"/>
  <c r="AB56" i="11"/>
  <c r="AB55" i="11"/>
  <c r="AB54" i="11"/>
  <c r="AB53" i="11"/>
  <c r="AB52" i="11"/>
  <c r="AB51" i="11"/>
  <c r="AB50" i="11"/>
  <c r="AB49" i="11"/>
  <c r="AB48" i="11"/>
  <c r="AB47" i="11"/>
  <c r="AB46" i="11"/>
  <c r="AB45" i="11"/>
  <c r="AB44" i="11"/>
  <c r="AB43" i="11"/>
  <c r="AB42" i="11"/>
  <c r="AB41" i="11"/>
  <c r="AB40" i="11"/>
  <c r="AB39" i="11"/>
  <c r="AB38" i="11"/>
  <c r="AB37" i="11"/>
  <c r="AB36" i="11"/>
  <c r="AB35" i="11"/>
  <c r="AB34" i="11"/>
  <c r="AB33" i="11"/>
  <c r="AB32" i="11"/>
  <c r="AB31" i="11"/>
  <c r="AB30" i="11"/>
  <c r="AB29" i="11"/>
  <c r="AB28" i="11"/>
  <c r="AB27" i="11"/>
  <c r="AB26" i="11"/>
  <c r="AB25" i="11"/>
  <c r="AB24" i="11"/>
  <c r="AB23" i="11"/>
  <c r="AB22" i="11"/>
  <c r="AC22" i="11" s="1"/>
  <c r="G23" i="12" s="1"/>
  <c r="Q252" i="11"/>
  <c r="Q248" i="11"/>
  <c r="Q244" i="11"/>
  <c r="Q236" i="11"/>
  <c r="Q160" i="11"/>
  <c r="Q224" i="11"/>
  <c r="Q77" i="11"/>
  <c r="AC77" i="11" s="1"/>
  <c r="G78" i="12" s="1"/>
  <c r="Q61" i="11"/>
  <c r="Q57" i="11"/>
  <c r="Q53" i="11"/>
  <c r="Q32" i="11"/>
  <c r="Q24" i="11"/>
  <c r="AC24" i="11" s="1"/>
  <c r="G25" i="12" s="1"/>
  <c r="Q140" i="11"/>
  <c r="Q124" i="11"/>
  <c r="Q120" i="11"/>
  <c r="Q116" i="11"/>
  <c r="Q45" i="11"/>
  <c r="Q33" i="11"/>
  <c r="AB21" i="11"/>
  <c r="AB20" i="11"/>
  <c r="AB19" i="11"/>
  <c r="AB18" i="11"/>
  <c r="AB17" i="11"/>
  <c r="AB16" i="11"/>
  <c r="AB15" i="11"/>
  <c r="AB14" i="11"/>
  <c r="AB13" i="11"/>
  <c r="AB12" i="11"/>
  <c r="AB155" i="11"/>
  <c r="AB154" i="11"/>
  <c r="AB153" i="11"/>
  <c r="AB152" i="11"/>
  <c r="AC152" i="11" s="1"/>
  <c r="G153" i="12" s="1"/>
  <c r="AB151" i="11"/>
  <c r="AB150" i="11"/>
  <c r="AB149" i="11"/>
  <c r="AB148" i="11"/>
  <c r="AB147" i="11"/>
  <c r="AB146" i="11"/>
  <c r="AB145" i="11"/>
  <c r="AB144" i="11"/>
  <c r="AB143" i="11"/>
  <c r="AB142" i="11"/>
  <c r="AB141" i="11"/>
  <c r="AB140" i="11"/>
  <c r="AC140" i="11" s="1"/>
  <c r="G141" i="12" s="1"/>
  <c r="AB139" i="11"/>
  <c r="AB138" i="11"/>
  <c r="AB137" i="11"/>
  <c r="AB136" i="11"/>
  <c r="AB135" i="11"/>
  <c r="AB134" i="11"/>
  <c r="AB133" i="11"/>
  <c r="AB132" i="11"/>
  <c r="AB131" i="11"/>
  <c r="AB130" i="11"/>
  <c r="AB129" i="11"/>
  <c r="AB128" i="11"/>
  <c r="AB127" i="11"/>
  <c r="AB126" i="11"/>
  <c r="AB125" i="11"/>
  <c r="AB124" i="11"/>
  <c r="AC124" i="11" s="1"/>
  <c r="G125" i="12" s="1"/>
  <c r="AB123" i="11"/>
  <c r="AB122" i="11"/>
  <c r="AB121" i="11"/>
  <c r="AB120" i="11"/>
  <c r="AC120" i="11" s="1"/>
  <c r="G121" i="12" s="1"/>
  <c r="AB119" i="11"/>
  <c r="AB118" i="11"/>
  <c r="AB117" i="11"/>
  <c r="AB116" i="11"/>
  <c r="AB115" i="11"/>
  <c r="AB114" i="11"/>
  <c r="AB113" i="11"/>
  <c r="AB112" i="11"/>
  <c r="AB111" i="11"/>
  <c r="AB110" i="11"/>
  <c r="AB109" i="11"/>
  <c r="AB108" i="11"/>
  <c r="AC108" i="11" s="1"/>
  <c r="G109" i="12" s="1"/>
  <c r="AB107" i="11"/>
  <c r="AB106" i="11"/>
  <c r="AB105" i="11"/>
  <c r="AB104" i="11"/>
  <c r="AB103" i="11"/>
  <c r="AB102" i="11"/>
  <c r="AB101" i="11"/>
  <c r="AB100" i="11"/>
  <c r="AB99" i="11"/>
  <c r="AB98" i="11"/>
  <c r="AB97" i="11"/>
  <c r="AC97" i="11" s="1"/>
  <c r="G98" i="12" s="1"/>
  <c r="AB96" i="11"/>
  <c r="AB95" i="11"/>
  <c r="AB94" i="11"/>
  <c r="AB93" i="11"/>
  <c r="AC93" i="11" s="1"/>
  <c r="G94" i="12" s="1"/>
  <c r="AB219" i="11"/>
  <c r="AB218" i="11"/>
  <c r="AB217" i="11"/>
  <c r="AB216" i="11"/>
  <c r="AB215" i="11"/>
  <c r="AB214" i="11"/>
  <c r="AB213" i="11"/>
  <c r="AB212" i="11"/>
  <c r="AB211" i="11"/>
  <c r="AB210" i="11"/>
  <c r="AB209" i="11"/>
  <c r="AB208" i="11"/>
  <c r="AB207" i="11"/>
  <c r="AB206" i="11"/>
  <c r="AB205" i="11"/>
  <c r="AB204" i="11"/>
  <c r="AB203" i="11"/>
  <c r="AB202" i="11"/>
  <c r="AB201" i="11"/>
  <c r="AB200" i="11"/>
  <c r="AB199" i="11"/>
  <c r="AB198" i="11"/>
  <c r="AB197" i="11"/>
  <c r="AB196" i="11"/>
  <c r="AB195" i="11"/>
  <c r="AB194" i="11"/>
  <c r="AB193" i="11"/>
  <c r="AB192" i="11"/>
  <c r="AB191" i="11"/>
  <c r="AB190" i="11"/>
  <c r="AB189" i="11"/>
  <c r="AB188" i="11"/>
  <c r="AB187" i="11"/>
  <c r="AB186" i="11"/>
  <c r="AB185" i="11"/>
  <c r="AB184" i="11"/>
  <c r="AC184" i="11" s="1"/>
  <c r="G185" i="12" s="1"/>
  <c r="AB183" i="11"/>
  <c r="AB182" i="11"/>
  <c r="AB181" i="11"/>
  <c r="AB180" i="11"/>
  <c r="AB179" i="11"/>
  <c r="AB178" i="11"/>
  <c r="AB177" i="11"/>
  <c r="AB176" i="11"/>
  <c r="AB175" i="11"/>
  <c r="AB174" i="11"/>
  <c r="AB173" i="11"/>
  <c r="AB172" i="11"/>
  <c r="AC172" i="11" s="1"/>
  <c r="G173" i="12" s="1"/>
  <c r="AB171" i="11"/>
  <c r="AB170" i="11"/>
  <c r="AB169" i="11"/>
  <c r="AB168" i="11"/>
  <c r="AB167" i="11"/>
  <c r="AB166" i="11"/>
  <c r="AB165" i="11"/>
  <c r="AB164" i="11"/>
  <c r="AB163" i="11"/>
  <c r="AB162" i="11"/>
  <c r="AB161" i="11"/>
  <c r="AB160" i="11"/>
  <c r="AC160" i="11" s="1"/>
  <c r="G161" i="12" s="1"/>
  <c r="AB159" i="11"/>
  <c r="AB158" i="11"/>
  <c r="AB157" i="11"/>
  <c r="AB156" i="11"/>
  <c r="AC61" i="11"/>
  <c r="G62" i="12" s="1"/>
  <c r="AC57" i="11"/>
  <c r="G58" i="12" s="1"/>
  <c r="AC53" i="11"/>
  <c r="G54" i="12" s="1"/>
  <c r="AC32" i="11"/>
  <c r="G33" i="12" s="1"/>
  <c r="AC188" i="11"/>
  <c r="G189" i="12" s="1"/>
  <c r="AB261" i="11"/>
  <c r="AB260" i="11"/>
  <c r="AB259" i="11"/>
  <c r="AB258" i="11"/>
  <c r="AB257" i="11"/>
  <c r="AB256" i="11"/>
  <c r="AB255" i="11"/>
  <c r="AB254" i="11"/>
  <c r="AB253" i="11"/>
  <c r="AB252" i="11"/>
  <c r="AC252" i="11" s="1"/>
  <c r="G253" i="12" s="1"/>
  <c r="AB251" i="11"/>
  <c r="AB250" i="11"/>
  <c r="AB249" i="11"/>
  <c r="AB248" i="11"/>
  <c r="AC248" i="11" s="1"/>
  <c r="G249" i="12" s="1"/>
  <c r="AB247" i="11"/>
  <c r="AB246" i="11"/>
  <c r="AB245" i="11"/>
  <c r="AB244" i="11"/>
  <c r="AB243" i="11"/>
  <c r="AB242" i="11"/>
  <c r="AB241" i="11"/>
  <c r="AB240" i="11"/>
  <c r="AB239" i="11"/>
  <c r="AB238" i="11"/>
  <c r="AB237" i="11"/>
  <c r="AB236" i="11"/>
  <c r="AB235" i="11"/>
  <c r="AB234" i="11"/>
  <c r="AB233" i="11"/>
  <c r="AB232" i="11"/>
  <c r="AB231" i="11"/>
  <c r="AB230" i="11"/>
  <c r="AB229" i="11"/>
  <c r="AB228" i="11"/>
  <c r="AB227" i="11"/>
  <c r="AB226" i="11"/>
  <c r="AB225" i="11"/>
  <c r="AB224" i="11"/>
  <c r="AC224" i="11" s="1"/>
  <c r="G225" i="12" s="1"/>
  <c r="AB223" i="11"/>
  <c r="AB222" i="11"/>
  <c r="AB221" i="11"/>
  <c r="AB220" i="11"/>
  <c r="AC220" i="11" s="1"/>
  <c r="G221" i="12" s="1"/>
  <c r="AC45" i="11"/>
  <c r="G46" i="12" s="1"/>
  <c r="Q260" i="11"/>
  <c r="Q240" i="11"/>
  <c r="Q200" i="11"/>
  <c r="AC200" i="11" s="1"/>
  <c r="G201" i="12" s="1"/>
  <c r="Q196" i="11"/>
  <c r="AC196" i="11" s="1"/>
  <c r="G197" i="12" s="1"/>
  <c r="Q176" i="11"/>
  <c r="Q136" i="11"/>
  <c r="Q132" i="11"/>
  <c r="Q112" i="11"/>
  <c r="Q73" i="11"/>
  <c r="AC73" i="11" s="1"/>
  <c r="G74" i="12" s="1"/>
  <c r="Q69" i="11"/>
  <c r="AC69" i="11" s="1"/>
  <c r="G70" i="12" s="1"/>
  <c r="Q67" i="11"/>
  <c r="AC67" i="11" s="1"/>
  <c r="G68" i="12" s="1"/>
  <c r="Q49" i="11"/>
  <c r="AC49" i="11" s="1"/>
  <c r="G50" i="12" s="1"/>
  <c r="Q28" i="11"/>
  <c r="AC28" i="11" s="1"/>
  <c r="G29" i="12" s="1"/>
  <c r="Q256" i="11"/>
  <c r="Q216" i="11"/>
  <c r="AC216" i="11" s="1"/>
  <c r="G217" i="12" s="1"/>
  <c r="Q212" i="11"/>
  <c r="AC212" i="11" s="1"/>
  <c r="G213" i="12" s="1"/>
  <c r="Q192" i="11"/>
  <c r="Q152" i="11"/>
  <c r="Q148" i="11"/>
  <c r="Q128" i="11"/>
  <c r="Q89" i="11"/>
  <c r="AC89" i="11" s="1"/>
  <c r="G90" i="12" s="1"/>
  <c r="Q85" i="11"/>
  <c r="AC85" i="11" s="1"/>
  <c r="G86" i="12" s="1"/>
  <c r="Q83" i="11"/>
  <c r="AC83" i="11" s="1"/>
  <c r="G84" i="12" s="1"/>
  <c r="Q65" i="11"/>
  <c r="AC65" i="11" s="1"/>
  <c r="G66" i="12" s="1"/>
  <c r="Q232" i="11"/>
  <c r="Q228" i="11"/>
  <c r="Q208" i="11"/>
  <c r="AC208" i="11" s="1"/>
  <c r="G209" i="12" s="1"/>
  <c r="Q168" i="11"/>
  <c r="AC168" i="11" s="1"/>
  <c r="G169" i="12" s="1"/>
  <c r="Q164" i="11"/>
  <c r="Q144" i="11"/>
  <c r="Q104" i="11"/>
  <c r="Q101" i="11"/>
  <c r="AC101" i="11" s="1"/>
  <c r="G102" i="12" s="1"/>
  <c r="Q81" i="11"/>
  <c r="AC81" i="11" s="1"/>
  <c r="G82" i="12" s="1"/>
  <c r="Q41" i="11"/>
  <c r="AC41" i="11" s="1"/>
  <c r="G42" i="12" s="1"/>
  <c r="Q37" i="11"/>
  <c r="AC37" i="11" s="1"/>
  <c r="G38" i="12" s="1"/>
  <c r="Q20" i="11"/>
  <c r="Q15" i="11"/>
  <c r="AC15" i="11" s="1"/>
  <c r="G16" i="12" s="1"/>
  <c r="AC14" i="11"/>
  <c r="G15" i="12" s="1"/>
  <c r="AC204" i="11"/>
  <c r="G205" i="12" s="1"/>
  <c r="Q261" i="11"/>
  <c r="AC261" i="11" s="1"/>
  <c r="G262" i="12" s="1"/>
  <c r="Q258" i="11"/>
  <c r="Q255" i="11"/>
  <c r="AC255" i="11" s="1"/>
  <c r="G256" i="12" s="1"/>
  <c r="Q245" i="11"/>
  <c r="AC245" i="11" s="1"/>
  <c r="G246" i="12" s="1"/>
  <c r="Q242" i="11"/>
  <c r="Q239" i="11"/>
  <c r="AC239" i="11" s="1"/>
  <c r="G240" i="12" s="1"/>
  <c r="Q229" i="11"/>
  <c r="AC229" i="11" s="1"/>
  <c r="G230" i="12" s="1"/>
  <c r="Q226" i="11"/>
  <c r="Q223" i="11"/>
  <c r="Q213" i="11"/>
  <c r="AC213" i="11" s="1"/>
  <c r="G214" i="12" s="1"/>
  <c r="Q210" i="11"/>
  <c r="AC210" i="11" s="1"/>
  <c r="G211" i="12" s="1"/>
  <c r="Q207" i="11"/>
  <c r="Q197" i="11"/>
  <c r="AC197" i="11" s="1"/>
  <c r="G198" i="12" s="1"/>
  <c r="Q194" i="11"/>
  <c r="AC194" i="11" s="1"/>
  <c r="G195" i="12" s="1"/>
  <c r="Q191" i="11"/>
  <c r="Q181" i="11"/>
  <c r="AC181" i="11" s="1"/>
  <c r="G182" i="12" s="1"/>
  <c r="Q178" i="11"/>
  <c r="AC178" i="11" s="1"/>
  <c r="G179" i="12" s="1"/>
  <c r="Q175" i="11"/>
  <c r="Q165" i="11"/>
  <c r="AC165" i="11" s="1"/>
  <c r="G166" i="12" s="1"/>
  <c r="Q162" i="11"/>
  <c r="AC162" i="11" s="1"/>
  <c r="G163" i="12" s="1"/>
  <c r="Q159" i="11"/>
  <c r="Q149" i="11"/>
  <c r="AC149" i="11" s="1"/>
  <c r="G150" i="12" s="1"/>
  <c r="Q146" i="11"/>
  <c r="AC146" i="11" s="1"/>
  <c r="G147" i="12" s="1"/>
  <c r="Q143" i="11"/>
  <c r="AC143" i="11" s="1"/>
  <c r="G144" i="12" s="1"/>
  <c r="Q133" i="11"/>
  <c r="Q130" i="11"/>
  <c r="AC130" i="11" s="1"/>
  <c r="G131" i="12" s="1"/>
  <c r="Q127" i="11"/>
  <c r="AC127" i="11" s="1"/>
  <c r="G128" i="12" s="1"/>
  <c r="Q117" i="11"/>
  <c r="Q114" i="11"/>
  <c r="AC114" i="11" s="1"/>
  <c r="G115" i="12" s="1"/>
  <c r="Q111" i="11"/>
  <c r="AC111" i="11" s="1"/>
  <c r="G112" i="12" s="1"/>
  <c r="Q99" i="11"/>
  <c r="AC99" i="11" s="1"/>
  <c r="G100" i="12" s="1"/>
  <c r="Q96" i="11"/>
  <c r="Q94" i="11"/>
  <c r="AC94" i="11" s="1"/>
  <c r="G95" i="12" s="1"/>
  <c r="Q80" i="11"/>
  <c r="AC80" i="11" s="1"/>
  <c r="G81" i="12" s="1"/>
  <c r="Q78" i="11"/>
  <c r="Q64" i="11"/>
  <c r="AC64" i="11" s="1"/>
  <c r="G65" i="12" s="1"/>
  <c r="Q62" i="11"/>
  <c r="Q54" i="11"/>
  <c r="Q51" i="11"/>
  <c r="AC51" i="11" s="1"/>
  <c r="G52" i="12" s="1"/>
  <c r="Q48" i="11"/>
  <c r="AC48" i="11" s="1"/>
  <c r="G49" i="12" s="1"/>
  <c r="Q34" i="11"/>
  <c r="Q19" i="11"/>
  <c r="AC19" i="11" s="1"/>
  <c r="G20" i="12" s="1"/>
  <c r="Q17" i="11"/>
  <c r="AC17" i="11" s="1"/>
  <c r="G18" i="12" s="1"/>
  <c r="Q259" i="11"/>
  <c r="Q249" i="11"/>
  <c r="AC249" i="11" s="1"/>
  <c r="G250" i="12" s="1"/>
  <c r="Q246" i="11"/>
  <c r="Q243" i="11"/>
  <c r="AC243" i="11" s="1"/>
  <c r="G244" i="12" s="1"/>
  <c r="Q233" i="11"/>
  <c r="AC233" i="11" s="1"/>
  <c r="G234" i="12" s="1"/>
  <c r="Q230" i="11"/>
  <c r="Q227" i="11"/>
  <c r="AC227" i="11" s="1"/>
  <c r="G228" i="12" s="1"/>
  <c r="Q217" i="11"/>
  <c r="AC217" i="11" s="1"/>
  <c r="G218" i="12" s="1"/>
  <c r="Q214" i="11"/>
  <c r="AC214" i="11" s="1"/>
  <c r="G215" i="12" s="1"/>
  <c r="Q211" i="11"/>
  <c r="Q201" i="11"/>
  <c r="AC201" i="11" s="1"/>
  <c r="G202" i="12" s="1"/>
  <c r="Q199" i="11"/>
  <c r="Q198" i="11"/>
  <c r="AC198" i="11" s="1"/>
  <c r="G199" i="12" s="1"/>
  <c r="Q195" i="11"/>
  <c r="Q185" i="11"/>
  <c r="AC185" i="11" s="1"/>
  <c r="G186" i="12" s="1"/>
  <c r="Q182" i="11"/>
  <c r="AC182" i="11" s="1"/>
  <c r="G183" i="12" s="1"/>
  <c r="Q179" i="11"/>
  <c r="Q169" i="11"/>
  <c r="AC169" i="11" s="1"/>
  <c r="G170" i="12" s="1"/>
  <c r="Q166" i="11"/>
  <c r="AC166" i="11" s="1"/>
  <c r="G167" i="12" s="1"/>
  <c r="Q163" i="11"/>
  <c r="Q153" i="11"/>
  <c r="Q150" i="11"/>
  <c r="AC150" i="11" s="1"/>
  <c r="G151" i="12" s="1"/>
  <c r="Q147" i="11"/>
  <c r="AC147" i="11" s="1"/>
  <c r="G148" i="12" s="1"/>
  <c r="Q137" i="11"/>
  <c r="AC137" i="11" s="1"/>
  <c r="G138" i="12" s="1"/>
  <c r="Q134" i="11"/>
  <c r="AC134" i="11" s="1"/>
  <c r="G135" i="12" s="1"/>
  <c r="Q131" i="11"/>
  <c r="AC131" i="11" s="1"/>
  <c r="G132" i="12" s="1"/>
  <c r="Q121" i="11"/>
  <c r="AC121" i="11" s="1"/>
  <c r="G122" i="12" s="1"/>
  <c r="Q118" i="11"/>
  <c r="AC118" i="11" s="1"/>
  <c r="G119" i="12" s="1"/>
  <c r="Q115" i="11"/>
  <c r="AC115" i="11" s="1"/>
  <c r="G116" i="12" s="1"/>
  <c r="Q105" i="11"/>
  <c r="Q100" i="11"/>
  <c r="Q98" i="11"/>
  <c r="AC98" i="11" s="1"/>
  <c r="G99" i="12" s="1"/>
  <c r="Q87" i="11"/>
  <c r="Q84" i="11"/>
  <c r="AC84" i="11" s="1"/>
  <c r="G85" i="12" s="1"/>
  <c r="Q82" i="11"/>
  <c r="Q71" i="11"/>
  <c r="AC71" i="11" s="1"/>
  <c r="G72" i="12" s="1"/>
  <c r="Q68" i="11"/>
  <c r="AC68" i="11" s="1"/>
  <c r="G69" i="12" s="1"/>
  <c r="Q66" i="11"/>
  <c r="Q58" i="11"/>
  <c r="Q55" i="11"/>
  <c r="AC55" i="11" s="1"/>
  <c r="G56" i="12" s="1"/>
  <c r="Q52" i="11"/>
  <c r="AC52" i="11" s="1"/>
  <c r="G53" i="12" s="1"/>
  <c r="Q42" i="11"/>
  <c r="Q38" i="11"/>
  <c r="Q36" i="11"/>
  <c r="AC36" i="11" s="1"/>
  <c r="G37" i="12" s="1"/>
  <c r="Q35" i="11"/>
  <c r="Q29" i="11"/>
  <c r="AC29" i="11" s="1"/>
  <c r="G30" i="12" s="1"/>
  <c r="Q26" i="11"/>
  <c r="Q23" i="11"/>
  <c r="AC23" i="11" s="1"/>
  <c r="G24" i="12" s="1"/>
  <c r="Q21" i="11"/>
  <c r="Q253" i="11"/>
  <c r="AC253" i="11" s="1"/>
  <c r="G254" i="12" s="1"/>
  <c r="Q250" i="11"/>
  <c r="Q247" i="11"/>
  <c r="AC247" i="11" s="1"/>
  <c r="G248" i="12" s="1"/>
  <c r="Q237" i="11"/>
  <c r="AC237" i="11" s="1"/>
  <c r="G238" i="12" s="1"/>
  <c r="Q234" i="11"/>
  <c r="Q231" i="11"/>
  <c r="AC231" i="11" s="1"/>
  <c r="G232" i="12" s="1"/>
  <c r="Q221" i="11"/>
  <c r="AC221" i="11" s="1"/>
  <c r="G222" i="12" s="1"/>
  <c r="Q218" i="11"/>
  <c r="AC218" i="11" s="1"/>
  <c r="G219" i="12" s="1"/>
  <c r="Q215" i="11"/>
  <c r="Q205" i="11"/>
  <c r="AC205" i="11" s="1"/>
  <c r="G206" i="12" s="1"/>
  <c r="Q202" i="11"/>
  <c r="AC202" i="11" s="1"/>
  <c r="G203" i="12" s="1"/>
  <c r="Q189" i="11"/>
  <c r="AC189" i="11" s="1"/>
  <c r="G190" i="12" s="1"/>
  <c r="Q186" i="11"/>
  <c r="AC186" i="11" s="1"/>
  <c r="G187" i="12" s="1"/>
  <c r="Q183" i="11"/>
  <c r="Q173" i="11"/>
  <c r="AC173" i="11" s="1"/>
  <c r="G174" i="12" s="1"/>
  <c r="Q170" i="11"/>
  <c r="AC170" i="11" s="1"/>
  <c r="G171" i="12" s="1"/>
  <c r="Q167" i="11"/>
  <c r="Q157" i="11"/>
  <c r="AC157" i="11" s="1"/>
  <c r="G158" i="12" s="1"/>
  <c r="Q154" i="11"/>
  <c r="AC154" i="11" s="1"/>
  <c r="G155" i="12" s="1"/>
  <c r="Q151" i="11"/>
  <c r="AC151" i="11" s="1"/>
  <c r="G152" i="12" s="1"/>
  <c r="Q141" i="11"/>
  <c r="Q138" i="11"/>
  <c r="AC138" i="11" s="1"/>
  <c r="G139" i="12" s="1"/>
  <c r="Q135" i="11"/>
  <c r="AC135" i="11" s="1"/>
  <c r="G136" i="12" s="1"/>
  <c r="Q125" i="11"/>
  <c r="Q122" i="11"/>
  <c r="AC122" i="11" s="1"/>
  <c r="G123" i="12" s="1"/>
  <c r="Q119" i="11"/>
  <c r="AC119" i="11" s="1"/>
  <c r="G120" i="12" s="1"/>
  <c r="Q109" i="11"/>
  <c r="AC109" i="11" s="1"/>
  <c r="G110" i="12" s="1"/>
  <c r="Q107" i="11"/>
  <c r="AC107" i="11" s="1"/>
  <c r="G108" i="12" s="1"/>
  <c r="Q106" i="11"/>
  <c r="AC106" i="11" s="1"/>
  <c r="G107" i="12" s="1"/>
  <c r="Q103" i="11"/>
  <c r="AC103" i="11" s="1"/>
  <c r="G104" i="12" s="1"/>
  <c r="Q102" i="11"/>
  <c r="AC102" i="11" s="1"/>
  <c r="G103" i="12" s="1"/>
  <c r="Q91" i="11"/>
  <c r="Q88" i="11"/>
  <c r="AC88" i="11" s="1"/>
  <c r="G89" i="12" s="1"/>
  <c r="Q86" i="11"/>
  <c r="Q75" i="11"/>
  <c r="AC75" i="11" s="1"/>
  <c r="G76" i="12" s="1"/>
  <c r="Q72" i="11"/>
  <c r="AC72" i="11" s="1"/>
  <c r="G73" i="12" s="1"/>
  <c r="Q70" i="11"/>
  <c r="Q59" i="11"/>
  <c r="AC59" i="11" s="1"/>
  <c r="G60" i="12" s="1"/>
  <c r="Q56" i="11"/>
  <c r="AC56" i="11" s="1"/>
  <c r="G57" i="12" s="1"/>
  <c r="Q46" i="11"/>
  <c r="Q43" i="11"/>
  <c r="Q40" i="11"/>
  <c r="AC40" i="11" s="1"/>
  <c r="G41" i="12" s="1"/>
  <c r="Q39" i="11"/>
  <c r="AC39" i="11" s="1"/>
  <c r="G40" i="12" s="1"/>
  <c r="Q30" i="11"/>
  <c r="Q27" i="11"/>
  <c r="Q25" i="11"/>
  <c r="AC25" i="11" s="1"/>
  <c r="G26" i="12" s="1"/>
  <c r="Q13" i="11"/>
  <c r="AC13" i="11" s="1"/>
  <c r="G14" i="12" s="1"/>
  <c r="Q257" i="11"/>
  <c r="AC257" i="11" s="1"/>
  <c r="G258" i="12" s="1"/>
  <c r="Q254" i="11"/>
  <c r="Q251" i="11"/>
  <c r="AC251" i="11" s="1"/>
  <c r="G252" i="12" s="1"/>
  <c r="Q241" i="11"/>
  <c r="AC241" i="11" s="1"/>
  <c r="G242" i="12" s="1"/>
  <c r="Q238" i="11"/>
  <c r="Q235" i="11"/>
  <c r="Q225" i="11"/>
  <c r="AC225" i="11" s="1"/>
  <c r="G226" i="12" s="1"/>
  <c r="Q222" i="11"/>
  <c r="Q219" i="11"/>
  <c r="Q209" i="11"/>
  <c r="AC209" i="11" s="1"/>
  <c r="G210" i="12" s="1"/>
  <c r="Q206" i="11"/>
  <c r="AC206" i="11" s="1"/>
  <c r="G207" i="12" s="1"/>
  <c r="Q203" i="11"/>
  <c r="Q193" i="11"/>
  <c r="AC193" i="11" s="1"/>
  <c r="G194" i="12" s="1"/>
  <c r="Q190" i="11"/>
  <c r="AC190" i="11" s="1"/>
  <c r="G191" i="12" s="1"/>
  <c r="Q187" i="11"/>
  <c r="Q177" i="11"/>
  <c r="AC177" i="11" s="1"/>
  <c r="G178" i="12" s="1"/>
  <c r="Q174" i="11"/>
  <c r="AC174" i="11" s="1"/>
  <c r="G175" i="12" s="1"/>
  <c r="Q171" i="11"/>
  <c r="Q161" i="11"/>
  <c r="AC161" i="11" s="1"/>
  <c r="G162" i="12" s="1"/>
  <c r="Q158" i="11"/>
  <c r="AC158" i="11" s="1"/>
  <c r="G159" i="12" s="1"/>
  <c r="Q155" i="11"/>
  <c r="AC155" i="11" s="1"/>
  <c r="G156" i="12" s="1"/>
  <c r="Q145" i="11"/>
  <c r="Q142" i="11"/>
  <c r="AC142" i="11" s="1"/>
  <c r="G143" i="12" s="1"/>
  <c r="Q139" i="11"/>
  <c r="AC139" i="11" s="1"/>
  <c r="G140" i="12" s="1"/>
  <c r="Q129" i="11"/>
  <c r="Q126" i="11"/>
  <c r="AC126" i="11" s="1"/>
  <c r="G127" i="12" s="1"/>
  <c r="Q123" i="11"/>
  <c r="AC123" i="11" s="1"/>
  <c r="G124" i="12" s="1"/>
  <c r="Q113" i="11"/>
  <c r="AC113" i="11" s="1"/>
  <c r="G114" i="12" s="1"/>
  <c r="Q110" i="11"/>
  <c r="AC110" i="11" s="1"/>
  <c r="G111" i="12" s="1"/>
  <c r="Q95" i="11"/>
  <c r="AC95" i="11" s="1"/>
  <c r="G96" i="12" s="1"/>
  <c r="Q92" i="11"/>
  <c r="AC92" i="11" s="1"/>
  <c r="G93" i="12" s="1"/>
  <c r="Q90" i="11"/>
  <c r="Q79" i="11"/>
  <c r="Q76" i="11"/>
  <c r="AC76" i="11" s="1"/>
  <c r="G77" i="12" s="1"/>
  <c r="Q74" i="11"/>
  <c r="Q63" i="11"/>
  <c r="AC63" i="11" s="1"/>
  <c r="G64" i="12" s="1"/>
  <c r="Q60" i="11"/>
  <c r="AC60" i="11" s="1"/>
  <c r="G61" i="12" s="1"/>
  <c r="Q50" i="11"/>
  <c r="Q47" i="11"/>
  <c r="AC47" i="11" s="1"/>
  <c r="G48" i="12" s="1"/>
  <c r="Q44" i="11"/>
  <c r="AC44" i="11" s="1"/>
  <c r="G45" i="12" s="1"/>
  <c r="Q31" i="11"/>
  <c r="Q18" i="11"/>
  <c r="AC18" i="11" s="1"/>
  <c r="G19" i="12" s="1"/>
  <c r="Q16" i="11"/>
  <c r="S12" i="12"/>
  <c r="Q12" i="11"/>
  <c r="AC16" i="11" l="1"/>
  <c r="G17" i="12" s="1"/>
  <c r="AC74" i="11"/>
  <c r="G75" i="12" s="1"/>
  <c r="AC187" i="11"/>
  <c r="G188" i="12" s="1"/>
  <c r="AC183" i="11"/>
  <c r="G184" i="12" s="1"/>
  <c r="AC26" i="11"/>
  <c r="G27" i="12" s="1"/>
  <c r="AC58" i="11"/>
  <c r="G59" i="12" s="1"/>
  <c r="AC100" i="11"/>
  <c r="G101" i="12" s="1"/>
  <c r="AC246" i="11"/>
  <c r="G247" i="12" s="1"/>
  <c r="AC54" i="11"/>
  <c r="G55" i="12" s="1"/>
  <c r="AC136" i="11"/>
  <c r="G137" i="12" s="1"/>
  <c r="AC244" i="11"/>
  <c r="G245" i="12" s="1"/>
  <c r="AC86" i="11"/>
  <c r="G87" i="12" s="1"/>
  <c r="AC250" i="11"/>
  <c r="G251" i="12" s="1"/>
  <c r="AC38" i="11"/>
  <c r="G39" i="12" s="1"/>
  <c r="AC82" i="11"/>
  <c r="G83" i="12" s="1"/>
  <c r="AC175" i="11"/>
  <c r="G176" i="12" s="1"/>
  <c r="AC258" i="11"/>
  <c r="G259" i="12" s="1"/>
  <c r="AC145" i="11"/>
  <c r="G146" i="12" s="1"/>
  <c r="AC235" i="11"/>
  <c r="G236" i="12" s="1"/>
  <c r="AC27" i="11"/>
  <c r="G28" i="12" s="1"/>
  <c r="AC43" i="11"/>
  <c r="G44" i="12" s="1"/>
  <c r="AC141" i="11"/>
  <c r="G142" i="12" s="1"/>
  <c r="AC105" i="11"/>
  <c r="G106" i="12" s="1"/>
  <c r="AC133" i="11"/>
  <c r="G134" i="12" s="1"/>
  <c r="AC223" i="11"/>
  <c r="G224" i="12" s="1"/>
  <c r="AC144" i="11"/>
  <c r="G145" i="12" s="1"/>
  <c r="AC31" i="11"/>
  <c r="G32" i="12" s="1"/>
  <c r="AC79" i="11"/>
  <c r="G80" i="12" s="1"/>
  <c r="AC129" i="11"/>
  <c r="G130" i="12" s="1"/>
  <c r="AC91" i="11"/>
  <c r="G92" i="12" s="1"/>
  <c r="AC125" i="11"/>
  <c r="G126" i="12" s="1"/>
  <c r="AC21" i="11"/>
  <c r="G22" i="12" s="1"/>
  <c r="AC35" i="11"/>
  <c r="G36" i="12" s="1"/>
  <c r="AC87" i="11"/>
  <c r="G88" i="12" s="1"/>
  <c r="AC153" i="11"/>
  <c r="G154" i="12" s="1"/>
  <c r="AC259" i="11"/>
  <c r="G260" i="12" s="1"/>
  <c r="AC117" i="11"/>
  <c r="G118" i="12" s="1"/>
  <c r="AC164" i="11"/>
  <c r="G165" i="12" s="1"/>
  <c r="AC192" i="11"/>
  <c r="G193" i="12" s="1"/>
  <c r="AC176" i="11"/>
  <c r="G177" i="12" s="1"/>
  <c r="AC33" i="11"/>
  <c r="G34" i="12" s="1"/>
  <c r="AC50" i="11"/>
  <c r="G51" i="12" s="1"/>
  <c r="AC171" i="11"/>
  <c r="G172" i="12" s="1"/>
  <c r="AC254" i="11"/>
  <c r="G255" i="12" s="1"/>
  <c r="AC70" i="11"/>
  <c r="G71" i="12" s="1"/>
  <c r="AC167" i="11"/>
  <c r="G168" i="12" s="1"/>
  <c r="AC215" i="11"/>
  <c r="G216" i="12" s="1"/>
  <c r="AC234" i="11"/>
  <c r="G235" i="12" s="1"/>
  <c r="AC42" i="11"/>
  <c r="G43" i="12" s="1"/>
  <c r="AC66" i="11"/>
  <c r="G67" i="12" s="1"/>
  <c r="AC195" i="11"/>
  <c r="G196" i="12" s="1"/>
  <c r="AC211" i="11"/>
  <c r="G212" i="12" s="1"/>
  <c r="AC230" i="11"/>
  <c r="G231" i="12" s="1"/>
  <c r="AC34" i="11"/>
  <c r="G35" i="12" s="1"/>
  <c r="AC62" i="11"/>
  <c r="G63" i="12" s="1"/>
  <c r="AC159" i="11"/>
  <c r="G160" i="12" s="1"/>
  <c r="AC242" i="11"/>
  <c r="G243" i="12" s="1"/>
  <c r="AC156" i="11"/>
  <c r="G157" i="12" s="1"/>
  <c r="AC219" i="11"/>
  <c r="G220" i="12" s="1"/>
  <c r="AC238" i="11"/>
  <c r="G239" i="12" s="1"/>
  <c r="AC30" i="11"/>
  <c r="G31" i="12" s="1"/>
  <c r="AC46" i="11"/>
  <c r="G47" i="12" s="1"/>
  <c r="AC179" i="11"/>
  <c r="G180" i="12" s="1"/>
  <c r="AC96" i="11"/>
  <c r="G97" i="12" s="1"/>
  <c r="AC207" i="11"/>
  <c r="G208" i="12" s="1"/>
  <c r="AC226" i="11"/>
  <c r="G227" i="12" s="1"/>
  <c r="AC20" i="11"/>
  <c r="G21" i="12" s="1"/>
  <c r="AC128" i="11"/>
  <c r="G129" i="12" s="1"/>
  <c r="AC112" i="11"/>
  <c r="G113" i="12" s="1"/>
  <c r="AC236" i="11"/>
  <c r="G237" i="12" s="1"/>
  <c r="AC90" i="11"/>
  <c r="G91" i="12" s="1"/>
  <c r="AC203" i="11"/>
  <c r="G204" i="12" s="1"/>
  <c r="AC222" i="11"/>
  <c r="G223" i="12" s="1"/>
  <c r="AC163" i="11"/>
  <c r="G164" i="12" s="1"/>
  <c r="AC199" i="11"/>
  <c r="G200" i="12" s="1"/>
  <c r="AC78" i="11"/>
  <c r="G79" i="12" s="1"/>
  <c r="AC191" i="11"/>
  <c r="G192" i="12" s="1"/>
  <c r="AC104" i="11"/>
  <c r="G105" i="12" s="1"/>
  <c r="AC148" i="11"/>
  <c r="G149" i="12" s="1"/>
  <c r="AC132" i="11"/>
  <c r="G133" i="12" s="1"/>
  <c r="AC12" i="11"/>
  <c r="G13" i="12" s="1"/>
  <c r="AC232" i="11"/>
  <c r="G233" i="12" s="1"/>
  <c r="AC260" i="11"/>
  <c r="G261" i="12" s="1"/>
  <c r="AC116" i="11"/>
  <c r="G117" i="12" s="1"/>
  <c r="AC180" i="11"/>
  <c r="G181" i="12" s="1"/>
  <c r="AC228" i="11"/>
  <c r="G229" i="12" s="1"/>
  <c r="AC256" i="11"/>
  <c r="G257" i="12" s="1"/>
  <c r="AC240" i="11"/>
  <c r="G241" i="12" s="1"/>
  <c r="H265" i="12"/>
  <c r="I265" i="12"/>
  <c r="J265" i="12"/>
  <c r="K265" i="12"/>
  <c r="L265" i="12"/>
  <c r="M265" i="12"/>
  <c r="N265" i="12"/>
  <c r="L267" i="12"/>
  <c r="M267" i="12"/>
  <c r="N267" i="12"/>
  <c r="O267" i="12"/>
  <c r="S267" i="12"/>
  <c r="T267" i="12"/>
  <c r="U267" i="12"/>
  <c r="V267" i="12"/>
  <c r="W267" i="12"/>
  <c r="X267" i="12"/>
  <c r="Y267" i="12"/>
  <c r="Z267" i="12"/>
  <c r="AA267" i="12"/>
  <c r="AB267" i="12"/>
  <c r="AC267" i="12"/>
  <c r="AD267" i="12"/>
  <c r="AE267" i="12"/>
  <c r="AF267" i="12"/>
  <c r="AG267" i="12"/>
  <c r="AH267" i="12"/>
  <c r="C271" i="12"/>
  <c r="D275" i="12" s="1"/>
  <c r="C272" i="12"/>
  <c r="C273" i="12"/>
  <c r="C274" i="12"/>
  <c r="C275" i="12"/>
  <c r="C276" i="12"/>
  <c r="C277" i="12"/>
  <c r="C278" i="12"/>
  <c r="C279" i="12"/>
  <c r="C280" i="12"/>
  <c r="C281" i="12"/>
  <c r="J267" i="12" l="1"/>
  <c r="R267" i="12" s="1"/>
  <c r="R266" i="12"/>
  <c r="I267" i="12"/>
  <c r="Q267" i="12" s="1"/>
  <c r="Q266" i="12"/>
  <c r="H267" i="12"/>
  <c r="P267" i="12" s="1"/>
  <c r="P266" i="12"/>
  <c r="B12" i="15"/>
  <c r="F261" i="20"/>
  <c r="E261" i="20" s="1"/>
  <c r="F260" i="20"/>
  <c r="D260" i="20" s="1"/>
  <c r="F259" i="20"/>
  <c r="C259" i="20" s="1"/>
  <c r="F258" i="20"/>
  <c r="D258" i="20" s="1"/>
  <c r="F257" i="20"/>
  <c r="E257" i="20" s="1"/>
  <c r="F256" i="20"/>
  <c r="C256" i="20" s="1"/>
  <c r="F255" i="20"/>
  <c r="C255" i="20" s="1"/>
  <c r="F254" i="20"/>
  <c r="D254" i="20" s="1"/>
  <c r="F253" i="20"/>
  <c r="E253" i="20" s="1"/>
  <c r="F252" i="20"/>
  <c r="D252" i="20" s="1"/>
  <c r="F251" i="20"/>
  <c r="C251" i="20" s="1"/>
  <c r="F250" i="20"/>
  <c r="D250" i="20" s="1"/>
  <c r="F249" i="20"/>
  <c r="E249" i="20" s="1"/>
  <c r="F248" i="20"/>
  <c r="C248" i="20" s="1"/>
  <c r="F247" i="20"/>
  <c r="C247" i="20" s="1"/>
  <c r="F246" i="20"/>
  <c r="D246" i="20" s="1"/>
  <c r="F245" i="20"/>
  <c r="E245" i="20" s="1"/>
  <c r="F244" i="20"/>
  <c r="D244" i="20" s="1"/>
  <c r="F243" i="20"/>
  <c r="C243" i="20" s="1"/>
  <c r="F242" i="20"/>
  <c r="D242" i="20" s="1"/>
  <c r="F241" i="20"/>
  <c r="E241" i="20" s="1"/>
  <c r="F240" i="20"/>
  <c r="D240" i="20" s="1"/>
  <c r="F239" i="20"/>
  <c r="C239" i="20" s="1"/>
  <c r="F238" i="20"/>
  <c r="D238" i="20" s="1"/>
  <c r="F237" i="20"/>
  <c r="E237" i="20" s="1"/>
  <c r="F236" i="20"/>
  <c r="D236" i="20" s="1"/>
  <c r="F235" i="20"/>
  <c r="C235" i="20" s="1"/>
  <c r="F234" i="20"/>
  <c r="D234" i="20" s="1"/>
  <c r="F233" i="20"/>
  <c r="E233" i="20" s="1"/>
  <c r="F232" i="20"/>
  <c r="E232" i="20" s="1"/>
  <c r="F231" i="20"/>
  <c r="C231" i="20" s="1"/>
  <c r="F230" i="20"/>
  <c r="D230" i="20" s="1"/>
  <c r="F229" i="20"/>
  <c r="E229" i="20" s="1"/>
  <c r="F228" i="20"/>
  <c r="D228" i="20" s="1"/>
  <c r="F227" i="20"/>
  <c r="C227" i="20" s="1"/>
  <c r="F226" i="20"/>
  <c r="D226" i="20" s="1"/>
  <c r="F225" i="20"/>
  <c r="E225" i="20" s="1"/>
  <c r="F224" i="20"/>
  <c r="E224" i="20" s="1"/>
  <c r="F223" i="20"/>
  <c r="C223" i="20" s="1"/>
  <c r="F222" i="20"/>
  <c r="D222" i="20" s="1"/>
  <c r="F221" i="20"/>
  <c r="E221" i="20" s="1"/>
  <c r="F220" i="20"/>
  <c r="D220" i="20" s="1"/>
  <c r="F219" i="20"/>
  <c r="C219" i="20" s="1"/>
  <c r="F218" i="20"/>
  <c r="D218" i="20" s="1"/>
  <c r="F217" i="20"/>
  <c r="E217" i="20" s="1"/>
  <c r="F216" i="20"/>
  <c r="C216" i="20" s="1"/>
  <c r="F215" i="20"/>
  <c r="C215" i="20" s="1"/>
  <c r="F214" i="20"/>
  <c r="D214" i="20" s="1"/>
  <c r="F213" i="20"/>
  <c r="E213" i="20" s="1"/>
  <c r="F212" i="20"/>
  <c r="D212" i="20" s="1"/>
  <c r="F211" i="20"/>
  <c r="C211" i="20" s="1"/>
  <c r="F210" i="20"/>
  <c r="D210" i="20" s="1"/>
  <c r="F209" i="20"/>
  <c r="E209" i="20" s="1"/>
  <c r="F208" i="20"/>
  <c r="D208" i="20" s="1"/>
  <c r="F207" i="20"/>
  <c r="C207" i="20" s="1"/>
  <c r="F206" i="20"/>
  <c r="D206" i="20" s="1"/>
  <c r="F205" i="20"/>
  <c r="E205" i="20" s="1"/>
  <c r="F204" i="20"/>
  <c r="D204" i="20" s="1"/>
  <c r="F203" i="20"/>
  <c r="C203" i="20" s="1"/>
  <c r="F202" i="20"/>
  <c r="D202" i="20" s="1"/>
  <c r="F201" i="20"/>
  <c r="E201" i="20" s="1"/>
  <c r="F200" i="20"/>
  <c r="E200" i="20" s="1"/>
  <c r="F199" i="20"/>
  <c r="C199" i="20" s="1"/>
  <c r="F198" i="20"/>
  <c r="D198" i="20" s="1"/>
  <c r="F197" i="20"/>
  <c r="E197" i="20" s="1"/>
  <c r="F196" i="20"/>
  <c r="D196" i="20" s="1"/>
  <c r="F195" i="20"/>
  <c r="C195" i="20" s="1"/>
  <c r="F194" i="20"/>
  <c r="D194" i="20" s="1"/>
  <c r="F193" i="20"/>
  <c r="E193" i="20" s="1"/>
  <c r="F192" i="20"/>
  <c r="C192" i="20" s="1"/>
  <c r="F191" i="20"/>
  <c r="C191" i="20" s="1"/>
  <c r="F190" i="20"/>
  <c r="D190" i="20" s="1"/>
  <c r="F189" i="20"/>
  <c r="E189" i="20" s="1"/>
  <c r="F188" i="20"/>
  <c r="D188" i="20" s="1"/>
  <c r="F187" i="20"/>
  <c r="C187" i="20" s="1"/>
  <c r="F186" i="20"/>
  <c r="D186" i="20" s="1"/>
  <c r="F185" i="20"/>
  <c r="E185" i="20" s="1"/>
  <c r="F184" i="20"/>
  <c r="C184" i="20" s="1"/>
  <c r="F183" i="20"/>
  <c r="C183" i="20" s="1"/>
  <c r="F182" i="20"/>
  <c r="D182" i="20" s="1"/>
  <c r="F181" i="20"/>
  <c r="E181" i="20" s="1"/>
  <c r="F180" i="20"/>
  <c r="D180" i="20" s="1"/>
  <c r="F179" i="20"/>
  <c r="C179" i="20" s="1"/>
  <c r="F178" i="20"/>
  <c r="D178" i="20" s="1"/>
  <c r="F177" i="20"/>
  <c r="E177" i="20" s="1"/>
  <c r="F176" i="20"/>
  <c r="D176" i="20" s="1"/>
  <c r="F175" i="20"/>
  <c r="C175" i="20" s="1"/>
  <c r="F174" i="20"/>
  <c r="D174" i="20" s="1"/>
  <c r="F173" i="20"/>
  <c r="E173" i="20" s="1"/>
  <c r="F172" i="20"/>
  <c r="D172" i="20" s="1"/>
  <c r="F171" i="20"/>
  <c r="C171" i="20" s="1"/>
  <c r="F170" i="20"/>
  <c r="D170" i="20" s="1"/>
  <c r="F169" i="20"/>
  <c r="E169" i="20" s="1"/>
  <c r="F168" i="20"/>
  <c r="E168" i="20" s="1"/>
  <c r="F167" i="20"/>
  <c r="C167" i="20" s="1"/>
  <c r="F166" i="20"/>
  <c r="D166" i="20" s="1"/>
  <c r="F165" i="20"/>
  <c r="E165" i="20" s="1"/>
  <c r="F164" i="20"/>
  <c r="D164" i="20" s="1"/>
  <c r="F163" i="20"/>
  <c r="C163" i="20" s="1"/>
  <c r="F162" i="20"/>
  <c r="D162" i="20" s="1"/>
  <c r="F161" i="20"/>
  <c r="E161" i="20" s="1"/>
  <c r="F160" i="20"/>
  <c r="E160" i="20" s="1"/>
  <c r="B160" i="20"/>
  <c r="F159" i="20"/>
  <c r="C159" i="20" s="1"/>
  <c r="F158" i="20"/>
  <c r="D158" i="20" s="1"/>
  <c r="F157" i="20"/>
  <c r="E157" i="20" s="1"/>
  <c r="F156" i="20"/>
  <c r="D156" i="20" s="1"/>
  <c r="F155" i="20"/>
  <c r="C155" i="20" s="1"/>
  <c r="F154" i="20"/>
  <c r="D154" i="20" s="1"/>
  <c r="F153" i="20"/>
  <c r="E153" i="20" s="1"/>
  <c r="F152" i="20"/>
  <c r="C152" i="20" s="1"/>
  <c r="F151" i="20"/>
  <c r="C151" i="20" s="1"/>
  <c r="F150" i="20"/>
  <c r="D150" i="20" s="1"/>
  <c r="F149" i="20"/>
  <c r="E149" i="20" s="1"/>
  <c r="F148" i="20"/>
  <c r="C148" i="20" s="1"/>
  <c r="F147" i="20"/>
  <c r="C147" i="20" s="1"/>
  <c r="F146" i="20"/>
  <c r="D146" i="20" s="1"/>
  <c r="F145" i="20"/>
  <c r="E145" i="20" s="1"/>
  <c r="F144" i="20"/>
  <c r="E144" i="20" s="1"/>
  <c r="F143" i="20"/>
  <c r="C143" i="20" s="1"/>
  <c r="F142" i="20"/>
  <c r="D142" i="20" s="1"/>
  <c r="F141" i="20"/>
  <c r="E141" i="20" s="1"/>
  <c r="F140" i="20"/>
  <c r="E140" i="20" s="1"/>
  <c r="F139" i="20"/>
  <c r="C139" i="20" s="1"/>
  <c r="F138" i="20"/>
  <c r="D138" i="20" s="1"/>
  <c r="F137" i="20"/>
  <c r="E137" i="20" s="1"/>
  <c r="F136" i="20"/>
  <c r="C136" i="20" s="1"/>
  <c r="F135" i="20"/>
  <c r="C135" i="20" s="1"/>
  <c r="F134" i="20"/>
  <c r="D134" i="20" s="1"/>
  <c r="F133" i="20"/>
  <c r="E133" i="20" s="1"/>
  <c r="F132" i="20"/>
  <c r="D132" i="20" s="1"/>
  <c r="F131" i="20"/>
  <c r="C131" i="20" s="1"/>
  <c r="F130" i="20"/>
  <c r="D130" i="20" s="1"/>
  <c r="F129" i="20"/>
  <c r="E129" i="20" s="1"/>
  <c r="F128" i="20"/>
  <c r="E128" i="20" s="1"/>
  <c r="F127" i="20"/>
  <c r="C127" i="20" s="1"/>
  <c r="F126" i="20"/>
  <c r="D126" i="20" s="1"/>
  <c r="F125" i="20"/>
  <c r="E125" i="20" s="1"/>
  <c r="F124" i="20"/>
  <c r="D124" i="20" s="1"/>
  <c r="F123" i="20"/>
  <c r="C123" i="20" s="1"/>
  <c r="F122" i="20"/>
  <c r="D122" i="20" s="1"/>
  <c r="F121" i="20"/>
  <c r="E121" i="20" s="1"/>
  <c r="F120" i="20"/>
  <c r="E120" i="20" s="1"/>
  <c r="F119" i="20"/>
  <c r="C119" i="20" s="1"/>
  <c r="F118" i="20"/>
  <c r="D118" i="20" s="1"/>
  <c r="F117" i="20"/>
  <c r="E117" i="20" s="1"/>
  <c r="F116" i="20"/>
  <c r="E116" i="20" s="1"/>
  <c r="F115" i="20"/>
  <c r="C115" i="20" s="1"/>
  <c r="F114" i="20"/>
  <c r="D114" i="20" s="1"/>
  <c r="F113" i="20"/>
  <c r="E113" i="20" s="1"/>
  <c r="F112" i="20"/>
  <c r="E112" i="20" s="1"/>
  <c r="F111" i="20"/>
  <c r="C111" i="20" s="1"/>
  <c r="F110" i="20"/>
  <c r="D110" i="20" s="1"/>
  <c r="F109" i="20"/>
  <c r="E109" i="20" s="1"/>
  <c r="F108" i="20"/>
  <c r="E108" i="20" s="1"/>
  <c r="F107" i="20"/>
  <c r="C107" i="20" s="1"/>
  <c r="F106" i="20"/>
  <c r="D106" i="20" s="1"/>
  <c r="F105" i="20"/>
  <c r="E105" i="20" s="1"/>
  <c r="F104" i="20"/>
  <c r="E104" i="20" s="1"/>
  <c r="F103" i="20"/>
  <c r="C103" i="20" s="1"/>
  <c r="F102" i="20"/>
  <c r="D102" i="20" s="1"/>
  <c r="F101" i="20"/>
  <c r="E101" i="20" s="1"/>
  <c r="F100" i="20"/>
  <c r="E100" i="20" s="1"/>
  <c r="F99" i="20"/>
  <c r="C99" i="20" s="1"/>
  <c r="F98" i="20"/>
  <c r="D98" i="20" s="1"/>
  <c r="F97" i="20"/>
  <c r="E97" i="20" s="1"/>
  <c r="F96" i="20"/>
  <c r="E96" i="20" s="1"/>
  <c r="F95" i="20"/>
  <c r="B95" i="20" s="1"/>
  <c r="F94" i="20"/>
  <c r="D94" i="20" s="1"/>
  <c r="F93" i="20"/>
  <c r="E93" i="20" s="1"/>
  <c r="F92" i="20"/>
  <c r="D92" i="20" s="1"/>
  <c r="F91" i="20"/>
  <c r="F90" i="20"/>
  <c r="D90" i="20" s="1"/>
  <c r="F89" i="20"/>
  <c r="E89" i="20" s="1"/>
  <c r="F88" i="20"/>
  <c r="D88" i="20" s="1"/>
  <c r="F87" i="20"/>
  <c r="B87" i="20" s="1"/>
  <c r="F86" i="20"/>
  <c r="D86" i="20" s="1"/>
  <c r="F85" i="20"/>
  <c r="E85" i="20" s="1"/>
  <c r="F84" i="20"/>
  <c r="C84" i="20" s="1"/>
  <c r="F83" i="20"/>
  <c r="F82" i="20"/>
  <c r="D82" i="20" s="1"/>
  <c r="F81" i="20"/>
  <c r="E81" i="20" s="1"/>
  <c r="F80" i="20"/>
  <c r="C80" i="20" s="1"/>
  <c r="F79" i="20"/>
  <c r="B79" i="20" s="1"/>
  <c r="F78" i="20"/>
  <c r="D78" i="20" s="1"/>
  <c r="F77" i="20"/>
  <c r="E77" i="20" s="1"/>
  <c r="F76" i="20"/>
  <c r="D76" i="20" s="1"/>
  <c r="F75" i="20"/>
  <c r="F74" i="20"/>
  <c r="D74" i="20" s="1"/>
  <c r="F73" i="20"/>
  <c r="E73" i="20" s="1"/>
  <c r="F72" i="20"/>
  <c r="E72" i="20" s="1"/>
  <c r="F71" i="20"/>
  <c r="B71" i="20" s="1"/>
  <c r="F70" i="20"/>
  <c r="D70" i="20" s="1"/>
  <c r="F69" i="20"/>
  <c r="E69" i="20" s="1"/>
  <c r="F68" i="20"/>
  <c r="E68" i="20" s="1"/>
  <c r="F67" i="20"/>
  <c r="F66" i="20"/>
  <c r="D66" i="20" s="1"/>
  <c r="F65" i="20"/>
  <c r="E65" i="20" s="1"/>
  <c r="F64" i="20"/>
  <c r="E64" i="20" s="1"/>
  <c r="F63" i="20"/>
  <c r="B63" i="20" s="1"/>
  <c r="F62" i="20"/>
  <c r="D62" i="20" s="1"/>
  <c r="F61" i="20"/>
  <c r="E61" i="20" s="1"/>
  <c r="F60" i="20"/>
  <c r="D60" i="20" s="1"/>
  <c r="F59" i="20"/>
  <c r="F58" i="20"/>
  <c r="D58" i="20" s="1"/>
  <c r="F57" i="20"/>
  <c r="E57" i="20" s="1"/>
  <c r="F56" i="20"/>
  <c r="D56" i="20" s="1"/>
  <c r="F55" i="20"/>
  <c r="B55" i="20" s="1"/>
  <c r="F54" i="20"/>
  <c r="D54" i="20" s="1"/>
  <c r="F53" i="20"/>
  <c r="E53" i="20" s="1"/>
  <c r="F52" i="20"/>
  <c r="C52" i="20" s="1"/>
  <c r="F51" i="20"/>
  <c r="B51" i="20" s="1"/>
  <c r="F50" i="20"/>
  <c r="D50" i="20" s="1"/>
  <c r="F49" i="20"/>
  <c r="E49" i="20" s="1"/>
  <c r="F48" i="20"/>
  <c r="C48" i="20" s="1"/>
  <c r="F47" i="20"/>
  <c r="B47" i="20" s="1"/>
  <c r="F46" i="20"/>
  <c r="D46" i="20" s="1"/>
  <c r="F45" i="20"/>
  <c r="E45" i="20" s="1"/>
  <c r="F44" i="20"/>
  <c r="D44" i="20" s="1"/>
  <c r="F43" i="20"/>
  <c r="F42" i="20"/>
  <c r="D42" i="20" s="1"/>
  <c r="F41" i="20"/>
  <c r="E41" i="20" s="1"/>
  <c r="F40" i="20"/>
  <c r="C40" i="20" s="1"/>
  <c r="F39" i="20"/>
  <c r="B39" i="20" s="1"/>
  <c r="F38" i="20"/>
  <c r="D38" i="20" s="1"/>
  <c r="F37" i="20"/>
  <c r="E37" i="20" s="1"/>
  <c r="F36" i="20"/>
  <c r="E36" i="20" s="1"/>
  <c r="F35" i="20"/>
  <c r="F34" i="20"/>
  <c r="D34" i="20" s="1"/>
  <c r="F33" i="20"/>
  <c r="E33" i="20" s="1"/>
  <c r="F32" i="20"/>
  <c r="E32" i="20" s="1"/>
  <c r="F31" i="20"/>
  <c r="B31" i="20" s="1"/>
  <c r="F30" i="20"/>
  <c r="D30" i="20" s="1"/>
  <c r="F29" i="20"/>
  <c r="E29" i="20" s="1"/>
  <c r="F28" i="20"/>
  <c r="D28" i="20" s="1"/>
  <c r="F27" i="20"/>
  <c r="F26" i="20"/>
  <c r="D26" i="20" s="1"/>
  <c r="F25" i="20"/>
  <c r="E25" i="20" s="1"/>
  <c r="F24" i="20"/>
  <c r="D24" i="20" s="1"/>
  <c r="F23" i="20"/>
  <c r="B23" i="20" s="1"/>
  <c r="F22" i="20"/>
  <c r="D22" i="20" s="1"/>
  <c r="F21" i="20"/>
  <c r="E21" i="20" s="1"/>
  <c r="F20" i="20"/>
  <c r="C20" i="20" s="1"/>
  <c r="F19" i="20"/>
  <c r="B19" i="20" s="1"/>
  <c r="F18" i="20"/>
  <c r="D18" i="20" s="1"/>
  <c r="F17" i="20"/>
  <c r="E17" i="20" s="1"/>
  <c r="F16" i="20"/>
  <c r="C16" i="20" s="1"/>
  <c r="F15" i="20"/>
  <c r="B15" i="20" s="1"/>
  <c r="F14" i="20"/>
  <c r="D14" i="20" s="1"/>
  <c r="F13" i="20"/>
  <c r="E13" i="20" s="1"/>
  <c r="F12" i="20"/>
  <c r="C7" i="20"/>
  <c r="C5" i="20"/>
  <c r="F264" i="20" l="1"/>
  <c r="C18" i="20"/>
  <c r="C12" i="20"/>
  <c r="C232" i="20"/>
  <c r="D160" i="20"/>
  <c r="C92" i="20"/>
  <c r="D232" i="20"/>
  <c r="B184" i="20"/>
  <c r="B74" i="20"/>
  <c r="C124" i="20"/>
  <c r="C204" i="20"/>
  <c r="B248" i="20"/>
  <c r="E42" i="20"/>
  <c r="B220" i="20"/>
  <c r="B152" i="20"/>
  <c r="B192" i="20"/>
  <c r="B221" i="20"/>
  <c r="B224" i="20"/>
  <c r="C260" i="20"/>
  <c r="C60" i="20"/>
  <c r="D77" i="20"/>
  <c r="E122" i="20"/>
  <c r="C172" i="20"/>
  <c r="D200" i="20"/>
  <c r="E208" i="20"/>
  <c r="E248" i="20"/>
  <c r="B200" i="20"/>
  <c r="C208" i="20"/>
  <c r="C28" i="20"/>
  <c r="E76" i="20"/>
  <c r="B78" i="20"/>
  <c r="E130" i="20"/>
  <c r="B208" i="20"/>
  <c r="C236" i="20"/>
  <c r="B76" i="20"/>
  <c r="C88" i="20"/>
  <c r="B124" i="20"/>
  <c r="D125" i="20"/>
  <c r="B128" i="20"/>
  <c r="E156" i="20"/>
  <c r="C158" i="20"/>
  <c r="C160" i="20"/>
  <c r="D168" i="20"/>
  <c r="E176" i="20"/>
  <c r="B189" i="20"/>
  <c r="E192" i="20"/>
  <c r="C212" i="20"/>
  <c r="B232" i="20"/>
  <c r="B240" i="20"/>
  <c r="D256" i="20"/>
  <c r="B168" i="20"/>
  <c r="C176" i="20"/>
  <c r="D192" i="20"/>
  <c r="B212" i="20"/>
  <c r="B256" i="20"/>
  <c r="C24" i="20"/>
  <c r="E30" i="20"/>
  <c r="D32" i="20"/>
  <c r="C58" i="20"/>
  <c r="B72" i="20"/>
  <c r="D104" i="20"/>
  <c r="E124" i="20"/>
  <c r="B140" i="20"/>
  <c r="B157" i="20"/>
  <c r="B176" i="20"/>
  <c r="E188" i="20"/>
  <c r="C190" i="20"/>
  <c r="C44" i="20"/>
  <c r="C94" i="20"/>
  <c r="B144" i="20"/>
  <c r="D224" i="20"/>
  <c r="B244" i="20"/>
  <c r="C62" i="20"/>
  <c r="E28" i="20"/>
  <c r="B30" i="20"/>
  <c r="B42" i="20"/>
  <c r="B44" i="20"/>
  <c r="D45" i="20"/>
  <c r="E60" i="20"/>
  <c r="B62" i="20"/>
  <c r="D72" i="20"/>
  <c r="E74" i="20"/>
  <c r="C76" i="20"/>
  <c r="E92" i="20"/>
  <c r="B94" i="20"/>
  <c r="B116" i="20"/>
  <c r="D128" i="20"/>
  <c r="C134" i="20"/>
  <c r="D140" i="20"/>
  <c r="B156" i="20"/>
  <c r="E172" i="20"/>
  <c r="C174" i="20"/>
  <c r="B188" i="20"/>
  <c r="E204" i="20"/>
  <c r="C206" i="20"/>
  <c r="B216" i="20"/>
  <c r="C224" i="20"/>
  <c r="E236" i="20"/>
  <c r="C238" i="20"/>
  <c r="C240" i="20"/>
  <c r="B245" i="20"/>
  <c r="B253" i="20"/>
  <c r="E256" i="20"/>
  <c r="C22" i="20"/>
  <c r="B28" i="20"/>
  <c r="D29" i="20"/>
  <c r="E44" i="20"/>
  <c r="C54" i="20"/>
  <c r="B60" i="20"/>
  <c r="D61" i="20"/>
  <c r="E62" i="20"/>
  <c r="D64" i="20"/>
  <c r="C86" i="20"/>
  <c r="B92" i="20"/>
  <c r="D93" i="20"/>
  <c r="E94" i="20"/>
  <c r="D96" i="20"/>
  <c r="D144" i="20"/>
  <c r="B172" i="20"/>
  <c r="B173" i="20"/>
  <c r="C180" i="20"/>
  <c r="B204" i="20"/>
  <c r="B205" i="20"/>
  <c r="B236" i="20"/>
  <c r="B237" i="20"/>
  <c r="C244" i="20"/>
  <c r="B252" i="20"/>
  <c r="C254" i="20"/>
  <c r="B40" i="20"/>
  <c r="B24" i="20"/>
  <c r="D25" i="20"/>
  <c r="E26" i="20"/>
  <c r="D36" i="20"/>
  <c r="E40" i="20"/>
  <c r="E46" i="20"/>
  <c r="E56" i="20"/>
  <c r="B58" i="20"/>
  <c r="C72" i="20"/>
  <c r="D73" i="20"/>
  <c r="C82" i="20"/>
  <c r="B88" i="20"/>
  <c r="D89" i="20"/>
  <c r="E90" i="20"/>
  <c r="D100" i="20"/>
  <c r="D112" i="20"/>
  <c r="D120" i="20"/>
  <c r="B122" i="20"/>
  <c r="E126" i="20"/>
  <c r="C128" i="20"/>
  <c r="D129" i="20"/>
  <c r="E132" i="20"/>
  <c r="B134" i="20"/>
  <c r="B135" i="20"/>
  <c r="C138" i="20"/>
  <c r="C140" i="20"/>
  <c r="D141" i="20"/>
  <c r="E142" i="20"/>
  <c r="D145" i="20"/>
  <c r="E146" i="20"/>
  <c r="E152" i="20"/>
  <c r="E164" i="20"/>
  <c r="C166" i="20"/>
  <c r="C168" i="20"/>
  <c r="B180" i="20"/>
  <c r="B181" i="20"/>
  <c r="E184" i="20"/>
  <c r="E196" i="20"/>
  <c r="C198" i="20"/>
  <c r="C200" i="20"/>
  <c r="B213" i="20"/>
  <c r="E216" i="20"/>
  <c r="E228" i="20"/>
  <c r="C230" i="20"/>
  <c r="E260" i="20"/>
  <c r="D40" i="20"/>
  <c r="B46" i="20"/>
  <c r="C56" i="20"/>
  <c r="C90" i="20"/>
  <c r="B112" i="20"/>
  <c r="B120" i="20"/>
  <c r="B126" i="20"/>
  <c r="C132" i="20"/>
  <c r="C142" i="20"/>
  <c r="B145" i="20"/>
  <c r="C146" i="20"/>
  <c r="D152" i="20"/>
  <c r="C164" i="20"/>
  <c r="D184" i="20"/>
  <c r="C196" i="20"/>
  <c r="D216" i="20"/>
  <c r="E220" i="20"/>
  <c r="C222" i="20"/>
  <c r="C228" i="20"/>
  <c r="E240" i="20"/>
  <c r="D248" i="20"/>
  <c r="E252" i="20"/>
  <c r="C26" i="20"/>
  <c r="B14" i="20"/>
  <c r="B20" i="20"/>
  <c r="E24" i="20"/>
  <c r="B26" i="20"/>
  <c r="C30" i="20"/>
  <c r="D41" i="20"/>
  <c r="C50" i="20"/>
  <c r="B56" i="20"/>
  <c r="D57" i="20"/>
  <c r="E58" i="20"/>
  <c r="D68" i="20"/>
  <c r="E78" i="20"/>
  <c r="E88" i="20"/>
  <c r="B90" i="20"/>
  <c r="D108" i="20"/>
  <c r="D116" i="20"/>
  <c r="D121" i="20"/>
  <c r="B130" i="20"/>
  <c r="B132" i="20"/>
  <c r="D133" i="20"/>
  <c r="E134" i="20"/>
  <c r="B142" i="20"/>
  <c r="B143" i="20"/>
  <c r="B146" i="20"/>
  <c r="B147" i="20"/>
  <c r="C150" i="20"/>
  <c r="C156" i="20"/>
  <c r="B164" i="20"/>
  <c r="B165" i="20"/>
  <c r="E180" i="20"/>
  <c r="C182" i="20"/>
  <c r="C188" i="20"/>
  <c r="B196" i="20"/>
  <c r="B197" i="20"/>
  <c r="E212" i="20"/>
  <c r="C214" i="20"/>
  <c r="C220" i="20"/>
  <c r="B228" i="20"/>
  <c r="B229" i="20"/>
  <c r="E244" i="20"/>
  <c r="C246" i="20"/>
  <c r="C252" i="20"/>
  <c r="B260" i="20"/>
  <c r="B261" i="20"/>
  <c r="B16" i="20"/>
  <c r="E14" i="20"/>
  <c r="B148" i="20"/>
  <c r="C14" i="20"/>
  <c r="E16" i="20"/>
  <c r="B18" i="20"/>
  <c r="E20" i="20"/>
  <c r="B22" i="20"/>
  <c r="C32" i="20"/>
  <c r="D33" i="20"/>
  <c r="E34" i="20"/>
  <c r="C36" i="20"/>
  <c r="D37" i="20"/>
  <c r="E38" i="20"/>
  <c r="C42" i="20"/>
  <c r="C46" i="20"/>
  <c r="E48" i="20"/>
  <c r="B50" i="20"/>
  <c r="E52" i="20"/>
  <c r="B54" i="20"/>
  <c r="C64" i="20"/>
  <c r="D65" i="20"/>
  <c r="E66" i="20"/>
  <c r="C68" i="20"/>
  <c r="D69" i="20"/>
  <c r="E70" i="20"/>
  <c r="C74" i="20"/>
  <c r="C78" i="20"/>
  <c r="E80" i="20"/>
  <c r="B82" i="20"/>
  <c r="E84" i="20"/>
  <c r="B86" i="20"/>
  <c r="C96" i="20"/>
  <c r="D97" i="20"/>
  <c r="E98" i="20"/>
  <c r="C100" i="20"/>
  <c r="D101" i="20"/>
  <c r="E102" i="20"/>
  <c r="C104" i="20"/>
  <c r="D105" i="20"/>
  <c r="E106" i="20"/>
  <c r="C108" i="20"/>
  <c r="D109" i="20"/>
  <c r="E110" i="20"/>
  <c r="C112" i="20"/>
  <c r="D113" i="20"/>
  <c r="E114" i="20"/>
  <c r="C116" i="20"/>
  <c r="D117" i="20"/>
  <c r="E118" i="20"/>
  <c r="C120" i="20"/>
  <c r="B121" i="20"/>
  <c r="C122" i="20"/>
  <c r="C126" i="20"/>
  <c r="C130" i="20"/>
  <c r="E136" i="20"/>
  <c r="B138" i="20"/>
  <c r="B139" i="20"/>
  <c r="C144" i="20"/>
  <c r="E148" i="20"/>
  <c r="B150" i="20"/>
  <c r="B151" i="20"/>
  <c r="D153" i="20"/>
  <c r="E154" i="20"/>
  <c r="B158" i="20"/>
  <c r="B159" i="20"/>
  <c r="D161" i="20"/>
  <c r="E162" i="20"/>
  <c r="B166" i="20"/>
  <c r="B167" i="20"/>
  <c r="D169" i="20"/>
  <c r="E170" i="20"/>
  <c r="B174" i="20"/>
  <c r="B175" i="20"/>
  <c r="D177" i="20"/>
  <c r="E178" i="20"/>
  <c r="B182" i="20"/>
  <c r="B183" i="20"/>
  <c r="D185" i="20"/>
  <c r="E186" i="20"/>
  <c r="B190" i="20"/>
  <c r="B191" i="20"/>
  <c r="D193" i="20"/>
  <c r="E194" i="20"/>
  <c r="B198" i="20"/>
  <c r="B199" i="20"/>
  <c r="D201" i="20"/>
  <c r="E202" i="20"/>
  <c r="B206" i="20"/>
  <c r="B207" i="20"/>
  <c r="D209" i="20"/>
  <c r="E210" i="20"/>
  <c r="B214" i="20"/>
  <c r="B215" i="20"/>
  <c r="D217" i="20"/>
  <c r="E218" i="20"/>
  <c r="B222" i="20"/>
  <c r="B223" i="20"/>
  <c r="D225" i="20"/>
  <c r="E226" i="20"/>
  <c r="B230" i="20"/>
  <c r="B231" i="20"/>
  <c r="D233" i="20"/>
  <c r="E234" i="20"/>
  <c r="B238" i="20"/>
  <c r="B239" i="20"/>
  <c r="D241" i="20"/>
  <c r="E242" i="20"/>
  <c r="B246" i="20"/>
  <c r="B247" i="20"/>
  <c r="D249" i="20"/>
  <c r="E250" i="20"/>
  <c r="B254" i="20"/>
  <c r="B255" i="20"/>
  <c r="D257" i="20"/>
  <c r="E258" i="20"/>
  <c r="B52" i="20"/>
  <c r="B84" i="20"/>
  <c r="D20" i="20"/>
  <c r="B32" i="20"/>
  <c r="C34" i="20"/>
  <c r="B36" i="20"/>
  <c r="C70" i="20"/>
  <c r="C98" i="20"/>
  <c r="B100" i="20"/>
  <c r="C106" i="20"/>
  <c r="B108" i="20"/>
  <c r="C118" i="20"/>
  <c r="D136" i="20"/>
  <c r="D148" i="20"/>
  <c r="B153" i="20"/>
  <c r="C154" i="20"/>
  <c r="B161" i="20"/>
  <c r="C162" i="20"/>
  <c r="B169" i="20"/>
  <c r="C170" i="20"/>
  <c r="B177" i="20"/>
  <c r="C178" i="20"/>
  <c r="B185" i="20"/>
  <c r="C186" i="20"/>
  <c r="B193" i="20"/>
  <c r="C194" i="20"/>
  <c r="B201" i="20"/>
  <c r="C202" i="20"/>
  <c r="B209" i="20"/>
  <c r="C210" i="20"/>
  <c r="B217" i="20"/>
  <c r="C218" i="20"/>
  <c r="B225" i="20"/>
  <c r="C226" i="20"/>
  <c r="B233" i="20"/>
  <c r="C234" i="20"/>
  <c r="B241" i="20"/>
  <c r="C242" i="20"/>
  <c r="B249" i="20"/>
  <c r="C250" i="20"/>
  <c r="B257" i="20"/>
  <c r="C258" i="20"/>
  <c r="B48" i="20"/>
  <c r="B80" i="20"/>
  <c r="B136" i="20"/>
  <c r="D16" i="20"/>
  <c r="C38" i="20"/>
  <c r="D48" i="20"/>
  <c r="D52" i="20"/>
  <c r="B64" i="20"/>
  <c r="C66" i="20"/>
  <c r="B68" i="20"/>
  <c r="D80" i="20"/>
  <c r="D84" i="20"/>
  <c r="B96" i="20"/>
  <c r="C102" i="20"/>
  <c r="B104" i="20"/>
  <c r="C110" i="20"/>
  <c r="C114" i="20"/>
  <c r="D17" i="20"/>
  <c r="E18" i="20"/>
  <c r="D21" i="20"/>
  <c r="E22" i="20"/>
  <c r="B34" i="20"/>
  <c r="B38" i="20"/>
  <c r="D49" i="20"/>
  <c r="E50" i="20"/>
  <c r="D53" i="20"/>
  <c r="E54" i="20"/>
  <c r="B66" i="20"/>
  <c r="B70" i="20"/>
  <c r="D81" i="20"/>
  <c r="E82" i="20"/>
  <c r="D85" i="20"/>
  <c r="E86" i="20"/>
  <c r="B98" i="20"/>
  <c r="B102" i="20"/>
  <c r="B106" i="20"/>
  <c r="B110" i="20"/>
  <c r="B114" i="20"/>
  <c r="B118" i="20"/>
  <c r="D137" i="20"/>
  <c r="E138" i="20"/>
  <c r="D149" i="20"/>
  <c r="E150" i="20"/>
  <c r="B154" i="20"/>
  <c r="B155" i="20"/>
  <c r="D157" i="20"/>
  <c r="E158" i="20"/>
  <c r="B162" i="20"/>
  <c r="B163" i="20"/>
  <c r="D165" i="20"/>
  <c r="E166" i="20"/>
  <c r="B170" i="20"/>
  <c r="B171" i="20"/>
  <c r="D173" i="20"/>
  <c r="E174" i="20"/>
  <c r="B178" i="20"/>
  <c r="B179" i="20"/>
  <c r="D181" i="20"/>
  <c r="E182" i="20"/>
  <c r="B186" i="20"/>
  <c r="B187" i="20"/>
  <c r="D189" i="20"/>
  <c r="E190" i="20"/>
  <c r="B194" i="20"/>
  <c r="B195" i="20"/>
  <c r="D197" i="20"/>
  <c r="E198" i="20"/>
  <c r="B202" i="20"/>
  <c r="B203" i="20"/>
  <c r="D205" i="20"/>
  <c r="E206" i="20"/>
  <c r="B210" i="20"/>
  <c r="B211" i="20"/>
  <c r="D213" i="20"/>
  <c r="E214" i="20"/>
  <c r="B218" i="20"/>
  <c r="B219" i="20"/>
  <c r="D221" i="20"/>
  <c r="E222" i="20"/>
  <c r="B226" i="20"/>
  <c r="B227" i="20"/>
  <c r="D229" i="20"/>
  <c r="E230" i="20"/>
  <c r="B234" i="20"/>
  <c r="B235" i="20"/>
  <c r="D237" i="20"/>
  <c r="E238" i="20"/>
  <c r="B242" i="20"/>
  <c r="B243" i="20"/>
  <c r="D245" i="20"/>
  <c r="E246" i="20"/>
  <c r="B250" i="20"/>
  <c r="B251" i="20"/>
  <c r="D253" i="20"/>
  <c r="E254" i="20"/>
  <c r="B258" i="20"/>
  <c r="B259" i="20"/>
  <c r="D261" i="20"/>
  <c r="D13" i="20"/>
  <c r="E12" i="20"/>
  <c r="B12" i="20"/>
  <c r="D12" i="20"/>
  <c r="C35" i="20"/>
  <c r="D35" i="20"/>
  <c r="E35" i="20"/>
  <c r="C67" i="20"/>
  <c r="D67" i="20"/>
  <c r="E67" i="20"/>
  <c r="C83" i="20"/>
  <c r="D83" i="20"/>
  <c r="E83" i="20"/>
  <c r="C15" i="20"/>
  <c r="D15" i="20"/>
  <c r="E15" i="20"/>
  <c r="C31" i="20"/>
  <c r="D31" i="20"/>
  <c r="E31" i="20"/>
  <c r="C47" i="20"/>
  <c r="D47" i="20"/>
  <c r="E47" i="20"/>
  <c r="C63" i="20"/>
  <c r="D63" i="20"/>
  <c r="E63" i="20"/>
  <c r="C79" i="20"/>
  <c r="D79" i="20"/>
  <c r="E79" i="20"/>
  <c r="C95" i="20"/>
  <c r="D95" i="20"/>
  <c r="E95" i="20"/>
  <c r="B35" i="20"/>
  <c r="B67" i="20"/>
  <c r="B83" i="20"/>
  <c r="C27" i="20"/>
  <c r="D27" i="20"/>
  <c r="E27" i="20"/>
  <c r="C59" i="20"/>
  <c r="D59" i="20"/>
  <c r="E59" i="20"/>
  <c r="C75" i="20"/>
  <c r="D75" i="20"/>
  <c r="E75" i="20"/>
  <c r="C43" i="20"/>
  <c r="D43" i="20"/>
  <c r="E43" i="20"/>
  <c r="C91" i="20"/>
  <c r="D91" i="20"/>
  <c r="E91" i="20"/>
  <c r="C23" i="20"/>
  <c r="D23" i="20"/>
  <c r="E23" i="20"/>
  <c r="C39" i="20"/>
  <c r="D39" i="20"/>
  <c r="E39" i="20"/>
  <c r="C55" i="20"/>
  <c r="D55" i="20"/>
  <c r="E55" i="20"/>
  <c r="C71" i="20"/>
  <c r="D71" i="20"/>
  <c r="E71" i="20"/>
  <c r="C87" i="20"/>
  <c r="D87" i="20"/>
  <c r="E87" i="20"/>
  <c r="B27" i="20"/>
  <c r="B43" i="20"/>
  <c r="B59" i="20"/>
  <c r="B75" i="20"/>
  <c r="B91" i="20"/>
  <c r="C19" i="20"/>
  <c r="D19" i="20"/>
  <c r="E19" i="20"/>
  <c r="C51" i="20"/>
  <c r="D51" i="20"/>
  <c r="E51" i="20"/>
  <c r="B99" i="20"/>
  <c r="B103" i="20"/>
  <c r="B107" i="20"/>
  <c r="B111" i="20"/>
  <c r="B115" i="20"/>
  <c r="B119" i="20"/>
  <c r="B123" i="20"/>
  <c r="B127" i="20"/>
  <c r="B131" i="20"/>
  <c r="C13" i="20"/>
  <c r="C17" i="20"/>
  <c r="C21" i="20"/>
  <c r="C25" i="20"/>
  <c r="C29" i="20"/>
  <c r="C33" i="20"/>
  <c r="C37" i="20"/>
  <c r="C41" i="20"/>
  <c r="C45" i="20"/>
  <c r="C49" i="20"/>
  <c r="C53" i="20"/>
  <c r="C57" i="20"/>
  <c r="C61" i="20"/>
  <c r="C65" i="20"/>
  <c r="C69" i="20"/>
  <c r="C73" i="20"/>
  <c r="C77" i="20"/>
  <c r="C81" i="20"/>
  <c r="C85" i="20"/>
  <c r="C89" i="20"/>
  <c r="C93" i="20"/>
  <c r="C97" i="20"/>
  <c r="E99" i="20"/>
  <c r="C101" i="20"/>
  <c r="E103" i="20"/>
  <c r="C105" i="20"/>
  <c r="E107" i="20"/>
  <c r="C109" i="20"/>
  <c r="E111" i="20"/>
  <c r="C113" i="20"/>
  <c r="E115" i="20"/>
  <c r="C117" i="20"/>
  <c r="E119" i="20"/>
  <c r="C121" i="20"/>
  <c r="E123" i="20"/>
  <c r="C125" i="20"/>
  <c r="E127" i="20"/>
  <c r="C129" i="20"/>
  <c r="E131" i="20"/>
  <c r="C133" i="20"/>
  <c r="E135" i="20"/>
  <c r="C137" i="20"/>
  <c r="E139" i="20"/>
  <c r="C141" i="20"/>
  <c r="E143" i="20"/>
  <c r="C145" i="20"/>
  <c r="E147" i="20"/>
  <c r="C149" i="20"/>
  <c r="E151" i="20"/>
  <c r="C153" i="20"/>
  <c r="E155" i="20"/>
  <c r="C157" i="20"/>
  <c r="E159" i="20"/>
  <c r="C161" i="20"/>
  <c r="E163" i="20"/>
  <c r="C165" i="20"/>
  <c r="E167" i="20"/>
  <c r="C169" i="20"/>
  <c r="E171" i="20"/>
  <c r="C173" i="20"/>
  <c r="E175" i="20"/>
  <c r="C177" i="20"/>
  <c r="E179" i="20"/>
  <c r="C181" i="20"/>
  <c r="E183" i="20"/>
  <c r="C185" i="20"/>
  <c r="E187" i="20"/>
  <c r="C189" i="20"/>
  <c r="E191" i="20"/>
  <c r="C193" i="20"/>
  <c r="E195" i="20"/>
  <c r="C197" i="20"/>
  <c r="E199" i="20"/>
  <c r="C201" i="20"/>
  <c r="E203" i="20"/>
  <c r="C205" i="20"/>
  <c r="E207" i="20"/>
  <c r="C209" i="20"/>
  <c r="E211" i="20"/>
  <c r="C213" i="20"/>
  <c r="E215" i="20"/>
  <c r="C217" i="20"/>
  <c r="E219" i="20"/>
  <c r="C221" i="20"/>
  <c r="E223" i="20"/>
  <c r="C225" i="20"/>
  <c r="E227" i="20"/>
  <c r="C229" i="20"/>
  <c r="E231" i="20"/>
  <c r="C233" i="20"/>
  <c r="E235" i="20"/>
  <c r="C237" i="20"/>
  <c r="E239" i="20"/>
  <c r="C241" i="20"/>
  <c r="E243" i="20"/>
  <c r="C245" i="20"/>
  <c r="E247" i="20"/>
  <c r="C249" i="20"/>
  <c r="E251" i="20"/>
  <c r="C253" i="20"/>
  <c r="E255" i="20"/>
  <c r="C257" i="20"/>
  <c r="E259" i="20"/>
  <c r="C261" i="20"/>
  <c r="B17" i="20"/>
  <c r="B25" i="20"/>
  <c r="B37" i="20"/>
  <c r="B45" i="20"/>
  <c r="B53" i="20"/>
  <c r="B61" i="20"/>
  <c r="B69" i="20"/>
  <c r="B77" i="20"/>
  <c r="B85" i="20"/>
  <c r="B93" i="20"/>
  <c r="B101" i="20"/>
  <c r="D103" i="20"/>
  <c r="D107" i="20"/>
  <c r="B113" i="20"/>
  <c r="D115" i="20"/>
  <c r="D119" i="20"/>
  <c r="D123" i="20"/>
  <c r="B129" i="20"/>
  <c r="D131" i="20"/>
  <c r="B137" i="20"/>
  <c r="B141" i="20"/>
  <c r="D143" i="20"/>
  <c r="D147" i="20"/>
  <c r="B149" i="20"/>
  <c r="D151" i="20"/>
  <c r="D155" i="20"/>
  <c r="D159" i="20"/>
  <c r="D163" i="20"/>
  <c r="D167" i="20"/>
  <c r="D171" i="20"/>
  <c r="D175" i="20"/>
  <c r="D179" i="20"/>
  <c r="D183" i="20"/>
  <c r="D187" i="20"/>
  <c r="D191" i="20"/>
  <c r="D195" i="20"/>
  <c r="D199" i="20"/>
  <c r="D203" i="20"/>
  <c r="D207" i="20"/>
  <c r="D211" i="20"/>
  <c r="D215" i="20"/>
  <c r="D219" i="20"/>
  <c r="D223" i="20"/>
  <c r="D227" i="20"/>
  <c r="D231" i="20"/>
  <c r="D235" i="20"/>
  <c r="D239" i="20"/>
  <c r="D243" i="20"/>
  <c r="D247" i="20"/>
  <c r="D251" i="20"/>
  <c r="D255" i="20"/>
  <c r="D259" i="20"/>
  <c r="B13" i="20"/>
  <c r="B21" i="20"/>
  <c r="B29" i="20"/>
  <c r="B33" i="20"/>
  <c r="B41" i="20"/>
  <c r="B49" i="20"/>
  <c r="B57" i="20"/>
  <c r="B65" i="20"/>
  <c r="B73" i="20"/>
  <c r="B81" i="20"/>
  <c r="B89" i="20"/>
  <c r="B97" i="20"/>
  <c r="D99" i="20"/>
  <c r="B105" i="20"/>
  <c r="B109" i="20"/>
  <c r="D111" i="20"/>
  <c r="B117" i="20"/>
  <c r="B125" i="20"/>
  <c r="D127" i="20"/>
  <c r="B133" i="20"/>
  <c r="D135" i="20"/>
  <c r="D139" i="20"/>
  <c r="AL265" i="18" l="1"/>
  <c r="AL267" i="18" s="1"/>
  <c r="AK265" i="18"/>
  <c r="AK267" i="18" s="1"/>
  <c r="AJ265" i="18"/>
  <c r="AJ267" i="18" s="1"/>
  <c r="AI265" i="18"/>
  <c r="AI267" i="18" s="1"/>
  <c r="AH265" i="18"/>
  <c r="AH267" i="18" s="1"/>
  <c r="AG265" i="18"/>
  <c r="AG267" i="18" s="1"/>
  <c r="AF265" i="18"/>
  <c r="AF267" i="18" s="1"/>
  <c r="AE265" i="18"/>
  <c r="AE267" i="18" s="1"/>
  <c r="AD265" i="18"/>
  <c r="AD267" i="18" s="1"/>
  <c r="AC265" i="18"/>
  <c r="AC267" i="18" s="1"/>
  <c r="AA265" i="18"/>
  <c r="Z265" i="18"/>
  <c r="Y265" i="18"/>
  <c r="X265" i="18"/>
  <c r="W265" i="18"/>
  <c r="V265" i="18"/>
  <c r="U265" i="18"/>
  <c r="T265" i="18"/>
  <c r="S265" i="18"/>
  <c r="I264" i="21" s="1"/>
  <c r="R265" i="18"/>
  <c r="R267" i="18" s="1"/>
  <c r="P265" i="18"/>
  <c r="P267" i="18" s="1"/>
  <c r="O265" i="18"/>
  <c r="O267" i="18" s="1"/>
  <c r="N265" i="18"/>
  <c r="N267" i="18" s="1"/>
  <c r="M265" i="18"/>
  <c r="M267" i="18" s="1"/>
  <c r="L265" i="18"/>
  <c r="L267" i="18" s="1"/>
  <c r="K265" i="18"/>
  <c r="K267" i="18" s="1"/>
  <c r="J265" i="18"/>
  <c r="J267" i="18" s="1"/>
  <c r="I265" i="18"/>
  <c r="I267" i="18" s="1"/>
  <c r="H265" i="18"/>
  <c r="H267" i="18" s="1"/>
  <c r="B265" i="18"/>
  <c r="Z263" i="18"/>
  <c r="Y263" i="18"/>
  <c r="X263" i="18"/>
  <c r="W263" i="18"/>
  <c r="V263" i="18"/>
  <c r="U263" i="18"/>
  <c r="T263" i="18"/>
  <c r="S263" i="18"/>
  <c r="R263" i="18"/>
  <c r="F261" i="18"/>
  <c r="D261" i="18" s="1"/>
  <c r="F260" i="18"/>
  <c r="D260" i="18" s="1"/>
  <c r="F259" i="18"/>
  <c r="C259" i="18" s="1"/>
  <c r="F258" i="18"/>
  <c r="C258" i="18" s="1"/>
  <c r="F257" i="18"/>
  <c r="D257" i="18" s="1"/>
  <c r="F256" i="18"/>
  <c r="E256" i="18" s="1"/>
  <c r="F255" i="18"/>
  <c r="C255" i="18" s="1"/>
  <c r="F254" i="18"/>
  <c r="C254" i="18" s="1"/>
  <c r="F253" i="18"/>
  <c r="D253" i="18" s="1"/>
  <c r="F252" i="18"/>
  <c r="D252" i="18" s="1"/>
  <c r="F251" i="18"/>
  <c r="C251" i="18" s="1"/>
  <c r="F250" i="18"/>
  <c r="C250" i="18" s="1"/>
  <c r="F249" i="18"/>
  <c r="D249" i="18" s="1"/>
  <c r="F248" i="18"/>
  <c r="D248" i="18" s="1"/>
  <c r="F247" i="18"/>
  <c r="C247" i="18" s="1"/>
  <c r="F246" i="18"/>
  <c r="C246" i="18" s="1"/>
  <c r="F245" i="18"/>
  <c r="D245" i="18" s="1"/>
  <c r="F244" i="18"/>
  <c r="D244" i="18" s="1"/>
  <c r="F243" i="18"/>
  <c r="C243" i="18" s="1"/>
  <c r="F242" i="18"/>
  <c r="C242" i="18" s="1"/>
  <c r="F241" i="18"/>
  <c r="D241" i="18" s="1"/>
  <c r="F240" i="18"/>
  <c r="D240" i="18" s="1"/>
  <c r="F239" i="18"/>
  <c r="C239" i="18" s="1"/>
  <c r="F238" i="18"/>
  <c r="C238" i="18" s="1"/>
  <c r="F237" i="18"/>
  <c r="D237" i="18" s="1"/>
  <c r="F236" i="18"/>
  <c r="D236" i="18" s="1"/>
  <c r="F235" i="18"/>
  <c r="C235" i="18" s="1"/>
  <c r="F234" i="18"/>
  <c r="C234" i="18" s="1"/>
  <c r="F233" i="18"/>
  <c r="D233" i="18" s="1"/>
  <c r="F232" i="18"/>
  <c r="E232" i="18" s="1"/>
  <c r="F231" i="18"/>
  <c r="C231" i="18" s="1"/>
  <c r="F230" i="18"/>
  <c r="C230" i="18" s="1"/>
  <c r="F229" i="18"/>
  <c r="D229" i="18" s="1"/>
  <c r="F228" i="18"/>
  <c r="D228" i="18" s="1"/>
  <c r="F227" i="18"/>
  <c r="C227" i="18" s="1"/>
  <c r="F226" i="18"/>
  <c r="C226" i="18" s="1"/>
  <c r="F225" i="18"/>
  <c r="D225" i="18" s="1"/>
  <c r="F224" i="18"/>
  <c r="E224" i="18" s="1"/>
  <c r="F223" i="18"/>
  <c r="C223" i="18" s="1"/>
  <c r="F222" i="18"/>
  <c r="C222" i="18" s="1"/>
  <c r="F221" i="18"/>
  <c r="D221" i="18" s="1"/>
  <c r="F220" i="18"/>
  <c r="D220" i="18" s="1"/>
  <c r="F219" i="18"/>
  <c r="C219" i="18" s="1"/>
  <c r="F218" i="18"/>
  <c r="C218" i="18" s="1"/>
  <c r="F217" i="18"/>
  <c r="D217" i="18" s="1"/>
  <c r="F216" i="18"/>
  <c r="C216" i="18" s="1"/>
  <c r="F215" i="18"/>
  <c r="C215" i="18" s="1"/>
  <c r="F214" i="18"/>
  <c r="C214" i="18" s="1"/>
  <c r="F213" i="18"/>
  <c r="D213" i="18" s="1"/>
  <c r="F212" i="18"/>
  <c r="D212" i="18" s="1"/>
  <c r="F211" i="18"/>
  <c r="C211" i="18" s="1"/>
  <c r="F210" i="18"/>
  <c r="C210" i="18" s="1"/>
  <c r="F209" i="18"/>
  <c r="D209" i="18" s="1"/>
  <c r="F208" i="18"/>
  <c r="D208" i="18" s="1"/>
  <c r="F207" i="18"/>
  <c r="C207" i="18" s="1"/>
  <c r="F206" i="18"/>
  <c r="C206" i="18" s="1"/>
  <c r="F205" i="18"/>
  <c r="D205" i="18" s="1"/>
  <c r="F204" i="18"/>
  <c r="D204" i="18" s="1"/>
  <c r="F203" i="18"/>
  <c r="C203" i="18" s="1"/>
  <c r="F202" i="18"/>
  <c r="C202" i="18" s="1"/>
  <c r="F201" i="18"/>
  <c r="D201" i="18" s="1"/>
  <c r="F200" i="18"/>
  <c r="E200" i="18" s="1"/>
  <c r="F199" i="18"/>
  <c r="C199" i="18" s="1"/>
  <c r="F198" i="18"/>
  <c r="C198" i="18" s="1"/>
  <c r="F197" i="18"/>
  <c r="D197" i="18" s="1"/>
  <c r="F196" i="18"/>
  <c r="D196" i="18" s="1"/>
  <c r="F195" i="18"/>
  <c r="C195" i="18" s="1"/>
  <c r="F194" i="18"/>
  <c r="C194" i="18" s="1"/>
  <c r="F193" i="18"/>
  <c r="D193" i="18" s="1"/>
  <c r="F192" i="18"/>
  <c r="E192" i="18" s="1"/>
  <c r="F191" i="18"/>
  <c r="C191" i="18" s="1"/>
  <c r="F190" i="18"/>
  <c r="C190" i="18" s="1"/>
  <c r="F189" i="18"/>
  <c r="D189" i="18" s="1"/>
  <c r="F188" i="18"/>
  <c r="D188" i="18" s="1"/>
  <c r="F187" i="18"/>
  <c r="C187" i="18" s="1"/>
  <c r="F186" i="18"/>
  <c r="C186" i="18" s="1"/>
  <c r="F185" i="18"/>
  <c r="D185" i="18" s="1"/>
  <c r="F184" i="18"/>
  <c r="C184" i="18" s="1"/>
  <c r="B184" i="18"/>
  <c r="F183" i="18"/>
  <c r="C183" i="18" s="1"/>
  <c r="F182" i="18"/>
  <c r="C182" i="18" s="1"/>
  <c r="F181" i="18"/>
  <c r="D181" i="18" s="1"/>
  <c r="F180" i="18"/>
  <c r="D180" i="18" s="1"/>
  <c r="F179" i="18"/>
  <c r="C179" i="18" s="1"/>
  <c r="F178" i="18"/>
  <c r="C178" i="18" s="1"/>
  <c r="F177" i="18"/>
  <c r="D177" i="18" s="1"/>
  <c r="F176" i="18"/>
  <c r="D176" i="18" s="1"/>
  <c r="F175" i="18"/>
  <c r="C175" i="18" s="1"/>
  <c r="F174" i="18"/>
  <c r="C174" i="18" s="1"/>
  <c r="F173" i="18"/>
  <c r="D173" i="18" s="1"/>
  <c r="F172" i="18"/>
  <c r="D172" i="18" s="1"/>
  <c r="F171" i="18"/>
  <c r="C171" i="18" s="1"/>
  <c r="F170" i="18"/>
  <c r="C170" i="18" s="1"/>
  <c r="F169" i="18"/>
  <c r="D169" i="18" s="1"/>
  <c r="F168" i="18"/>
  <c r="E168" i="18" s="1"/>
  <c r="F167" i="18"/>
  <c r="C167" i="18" s="1"/>
  <c r="F166" i="18"/>
  <c r="C166" i="18" s="1"/>
  <c r="F165" i="18"/>
  <c r="D165" i="18" s="1"/>
  <c r="F164" i="18"/>
  <c r="D164" i="18" s="1"/>
  <c r="F163" i="18"/>
  <c r="C163" i="18" s="1"/>
  <c r="F162" i="18"/>
  <c r="C162" i="18" s="1"/>
  <c r="F161" i="18"/>
  <c r="D161" i="18" s="1"/>
  <c r="F160" i="18"/>
  <c r="E160" i="18" s="1"/>
  <c r="F159" i="18"/>
  <c r="C159" i="18" s="1"/>
  <c r="F158" i="18"/>
  <c r="C158" i="18" s="1"/>
  <c r="F157" i="18"/>
  <c r="D157" i="18" s="1"/>
  <c r="F156" i="18"/>
  <c r="D156" i="18" s="1"/>
  <c r="F155" i="18"/>
  <c r="C155" i="18" s="1"/>
  <c r="F154" i="18"/>
  <c r="C154" i="18" s="1"/>
  <c r="F153" i="18"/>
  <c r="D153" i="18" s="1"/>
  <c r="F152" i="18"/>
  <c r="C152" i="18" s="1"/>
  <c r="F151" i="18"/>
  <c r="C151" i="18" s="1"/>
  <c r="F150" i="18"/>
  <c r="C150" i="18" s="1"/>
  <c r="F149" i="18"/>
  <c r="D149" i="18" s="1"/>
  <c r="F148" i="18"/>
  <c r="D148" i="18" s="1"/>
  <c r="F147" i="18"/>
  <c r="C147" i="18" s="1"/>
  <c r="F146" i="18"/>
  <c r="C146" i="18" s="1"/>
  <c r="F145" i="18"/>
  <c r="D145" i="18" s="1"/>
  <c r="F144" i="18"/>
  <c r="D144" i="18" s="1"/>
  <c r="F143" i="18"/>
  <c r="C143" i="18" s="1"/>
  <c r="F142" i="18"/>
  <c r="C142" i="18" s="1"/>
  <c r="F141" i="18"/>
  <c r="D141" i="18" s="1"/>
  <c r="F140" i="18"/>
  <c r="D140" i="18" s="1"/>
  <c r="F139" i="18"/>
  <c r="C139" i="18" s="1"/>
  <c r="F138" i="18"/>
  <c r="C138" i="18" s="1"/>
  <c r="F137" i="18"/>
  <c r="D137" i="18" s="1"/>
  <c r="F136" i="18"/>
  <c r="E136" i="18" s="1"/>
  <c r="F135" i="18"/>
  <c r="C135" i="18" s="1"/>
  <c r="F134" i="18"/>
  <c r="C134" i="18" s="1"/>
  <c r="F133" i="18"/>
  <c r="D133" i="18" s="1"/>
  <c r="F132" i="18"/>
  <c r="D132" i="18" s="1"/>
  <c r="F131" i="18"/>
  <c r="C131" i="18" s="1"/>
  <c r="F130" i="18"/>
  <c r="C130" i="18" s="1"/>
  <c r="F129" i="18"/>
  <c r="D129" i="18" s="1"/>
  <c r="F128" i="18"/>
  <c r="E128" i="18" s="1"/>
  <c r="F127" i="18"/>
  <c r="C127" i="18" s="1"/>
  <c r="F126" i="18"/>
  <c r="C126" i="18" s="1"/>
  <c r="F125" i="18"/>
  <c r="D125" i="18" s="1"/>
  <c r="F124" i="18"/>
  <c r="D124" i="18" s="1"/>
  <c r="F123" i="18"/>
  <c r="C123" i="18" s="1"/>
  <c r="F122" i="18"/>
  <c r="C122" i="18" s="1"/>
  <c r="F121" i="18"/>
  <c r="D121" i="18" s="1"/>
  <c r="F120" i="18"/>
  <c r="D120" i="18" s="1"/>
  <c r="F119" i="18"/>
  <c r="C119" i="18" s="1"/>
  <c r="F118" i="18"/>
  <c r="C118" i="18" s="1"/>
  <c r="F117" i="18"/>
  <c r="D117" i="18" s="1"/>
  <c r="F116" i="18"/>
  <c r="D116" i="18" s="1"/>
  <c r="F115" i="18"/>
  <c r="C115" i="18" s="1"/>
  <c r="F114" i="18"/>
  <c r="C114" i="18" s="1"/>
  <c r="F113" i="18"/>
  <c r="D113" i="18" s="1"/>
  <c r="F112" i="18"/>
  <c r="D112" i="18" s="1"/>
  <c r="F111" i="18"/>
  <c r="C111" i="18" s="1"/>
  <c r="F110" i="18"/>
  <c r="C110" i="18" s="1"/>
  <c r="F109" i="18"/>
  <c r="D109" i="18" s="1"/>
  <c r="F108" i="18"/>
  <c r="D108" i="18" s="1"/>
  <c r="F107" i="18"/>
  <c r="C107" i="18" s="1"/>
  <c r="F106" i="18"/>
  <c r="C106" i="18" s="1"/>
  <c r="F105" i="18"/>
  <c r="D105" i="18" s="1"/>
  <c r="F104" i="18"/>
  <c r="E104" i="18" s="1"/>
  <c r="F103" i="18"/>
  <c r="C103" i="18" s="1"/>
  <c r="F102" i="18"/>
  <c r="C102" i="18" s="1"/>
  <c r="F101" i="18"/>
  <c r="D101" i="18" s="1"/>
  <c r="F100" i="18"/>
  <c r="D100" i="18" s="1"/>
  <c r="F99" i="18"/>
  <c r="C99" i="18" s="1"/>
  <c r="F98" i="18"/>
  <c r="C98" i="18" s="1"/>
  <c r="F97" i="18"/>
  <c r="D97" i="18" s="1"/>
  <c r="F96" i="18"/>
  <c r="E96" i="18" s="1"/>
  <c r="F95" i="18"/>
  <c r="C95" i="18" s="1"/>
  <c r="F94" i="18"/>
  <c r="C94" i="18" s="1"/>
  <c r="F93" i="18"/>
  <c r="D93" i="18" s="1"/>
  <c r="F92" i="18"/>
  <c r="D92" i="18" s="1"/>
  <c r="F91" i="18"/>
  <c r="C91" i="18" s="1"/>
  <c r="F90" i="18"/>
  <c r="C90" i="18" s="1"/>
  <c r="F89" i="18"/>
  <c r="D89" i="18" s="1"/>
  <c r="F88" i="18"/>
  <c r="C88" i="18" s="1"/>
  <c r="F87" i="18"/>
  <c r="C87" i="18" s="1"/>
  <c r="F86" i="18"/>
  <c r="C86" i="18" s="1"/>
  <c r="F85" i="18"/>
  <c r="D85" i="18" s="1"/>
  <c r="F84" i="18"/>
  <c r="D84" i="18" s="1"/>
  <c r="F83" i="18"/>
  <c r="C83" i="18" s="1"/>
  <c r="F82" i="18"/>
  <c r="C82" i="18" s="1"/>
  <c r="F81" i="18"/>
  <c r="D81" i="18" s="1"/>
  <c r="F80" i="18"/>
  <c r="D80" i="18" s="1"/>
  <c r="F79" i="18"/>
  <c r="C79" i="18" s="1"/>
  <c r="F78" i="18"/>
  <c r="C78" i="18" s="1"/>
  <c r="F77" i="18"/>
  <c r="D77" i="18" s="1"/>
  <c r="F76" i="18"/>
  <c r="D76" i="18" s="1"/>
  <c r="F75" i="18"/>
  <c r="C75" i="18" s="1"/>
  <c r="F74" i="18"/>
  <c r="C74" i="18" s="1"/>
  <c r="F73" i="18"/>
  <c r="D73" i="18" s="1"/>
  <c r="F72" i="18"/>
  <c r="E72" i="18" s="1"/>
  <c r="F71" i="18"/>
  <c r="C71" i="18" s="1"/>
  <c r="F70" i="18"/>
  <c r="C70" i="18" s="1"/>
  <c r="F69" i="18"/>
  <c r="D69" i="18" s="1"/>
  <c r="F68" i="18"/>
  <c r="D68" i="18" s="1"/>
  <c r="F67" i="18"/>
  <c r="C67" i="18" s="1"/>
  <c r="F66" i="18"/>
  <c r="C66" i="18" s="1"/>
  <c r="F65" i="18"/>
  <c r="D65" i="18" s="1"/>
  <c r="F64" i="18"/>
  <c r="E64" i="18" s="1"/>
  <c r="F63" i="18"/>
  <c r="C63" i="18" s="1"/>
  <c r="F62" i="18"/>
  <c r="C62" i="18" s="1"/>
  <c r="F61" i="18"/>
  <c r="D61" i="18" s="1"/>
  <c r="F60" i="18"/>
  <c r="D60" i="18" s="1"/>
  <c r="F59" i="18"/>
  <c r="C59" i="18" s="1"/>
  <c r="F58" i="18"/>
  <c r="C58" i="18" s="1"/>
  <c r="F57" i="18"/>
  <c r="D57" i="18" s="1"/>
  <c r="F56" i="18"/>
  <c r="D56" i="18" s="1"/>
  <c r="F55" i="18"/>
  <c r="C55" i="18" s="1"/>
  <c r="F54" i="18"/>
  <c r="C54" i="18" s="1"/>
  <c r="F53" i="18"/>
  <c r="D53" i="18" s="1"/>
  <c r="F52" i="18"/>
  <c r="D52" i="18" s="1"/>
  <c r="F51" i="18"/>
  <c r="C51" i="18" s="1"/>
  <c r="F50" i="18"/>
  <c r="C50" i="18" s="1"/>
  <c r="F49" i="18"/>
  <c r="D49" i="18" s="1"/>
  <c r="F48" i="18"/>
  <c r="D48" i="18" s="1"/>
  <c r="F47" i="18"/>
  <c r="C47" i="18" s="1"/>
  <c r="F46" i="18"/>
  <c r="C46" i="18" s="1"/>
  <c r="F45" i="18"/>
  <c r="D45" i="18" s="1"/>
  <c r="F44" i="18"/>
  <c r="D44" i="18" s="1"/>
  <c r="F43" i="18"/>
  <c r="C43" i="18" s="1"/>
  <c r="F42" i="18"/>
  <c r="C42" i="18" s="1"/>
  <c r="F41" i="18"/>
  <c r="D41" i="18" s="1"/>
  <c r="F40" i="18"/>
  <c r="E40" i="18" s="1"/>
  <c r="F39" i="18"/>
  <c r="C39" i="18" s="1"/>
  <c r="F38" i="18"/>
  <c r="C38" i="18" s="1"/>
  <c r="F37" i="18"/>
  <c r="D37" i="18" s="1"/>
  <c r="F36" i="18"/>
  <c r="D36" i="18" s="1"/>
  <c r="F35" i="18"/>
  <c r="C35" i="18" s="1"/>
  <c r="F34" i="18"/>
  <c r="C34" i="18" s="1"/>
  <c r="F33" i="18"/>
  <c r="D33" i="18" s="1"/>
  <c r="F32" i="18"/>
  <c r="E32" i="18" s="1"/>
  <c r="F31" i="18"/>
  <c r="C31" i="18" s="1"/>
  <c r="F30" i="18"/>
  <c r="B30" i="18" s="1"/>
  <c r="F29" i="18"/>
  <c r="D29" i="18" s="1"/>
  <c r="F28" i="18"/>
  <c r="C28" i="18" s="1"/>
  <c r="F27" i="18"/>
  <c r="C27" i="18" s="1"/>
  <c r="F26" i="18"/>
  <c r="C26" i="18" s="1"/>
  <c r="F25" i="18"/>
  <c r="D25" i="18" s="1"/>
  <c r="F24" i="18"/>
  <c r="E24" i="18" s="1"/>
  <c r="F23" i="18"/>
  <c r="C23" i="18" s="1"/>
  <c r="F22" i="18"/>
  <c r="C22" i="18" s="1"/>
  <c r="F21" i="18"/>
  <c r="D21" i="18" s="1"/>
  <c r="F20" i="18"/>
  <c r="C20" i="18" s="1"/>
  <c r="F19" i="18"/>
  <c r="C19" i="18" s="1"/>
  <c r="F18" i="18"/>
  <c r="C18" i="18" s="1"/>
  <c r="F17" i="18"/>
  <c r="D17" i="18" s="1"/>
  <c r="F16" i="18"/>
  <c r="D16" i="18" s="1"/>
  <c r="F15" i="18"/>
  <c r="C15" i="18" s="1"/>
  <c r="F14" i="18"/>
  <c r="C14" i="18" s="1"/>
  <c r="F13" i="18"/>
  <c r="D13" i="18" s="1"/>
  <c r="F12" i="18"/>
  <c r="C7" i="18"/>
  <c r="C5" i="18"/>
  <c r="G32" i="8"/>
  <c r="F264" i="18" l="1"/>
  <c r="C60" i="18"/>
  <c r="Z267" i="18"/>
  <c r="X267" i="18"/>
  <c r="V267" i="18"/>
  <c r="B120" i="18"/>
  <c r="C192" i="18"/>
  <c r="AM265" i="18"/>
  <c r="K264" i="21" s="1"/>
  <c r="AB265" i="18"/>
  <c r="Q267" i="18"/>
  <c r="G265" i="21" s="1"/>
  <c r="G266" i="21" s="1"/>
  <c r="B32" i="15" s="1"/>
  <c r="Q265" i="18"/>
  <c r="G264" i="21" s="1"/>
  <c r="B72" i="18"/>
  <c r="C120" i="18"/>
  <c r="C36" i="18"/>
  <c r="B112" i="18"/>
  <c r="E120" i="18"/>
  <c r="C72" i="18"/>
  <c r="C200" i="18"/>
  <c r="D64" i="18"/>
  <c r="B144" i="18"/>
  <c r="B248" i="18"/>
  <c r="D32" i="18"/>
  <c r="C64" i="18"/>
  <c r="B88" i="18"/>
  <c r="B136" i="18"/>
  <c r="C164" i="18"/>
  <c r="D184" i="18"/>
  <c r="B228" i="18"/>
  <c r="B164" i="18"/>
  <c r="D31" i="18"/>
  <c r="B56" i="18"/>
  <c r="E124" i="18"/>
  <c r="D127" i="18"/>
  <c r="E152" i="18"/>
  <c r="B169" i="18"/>
  <c r="B172" i="18"/>
  <c r="D192" i="18"/>
  <c r="C40" i="18"/>
  <c r="C56" i="18"/>
  <c r="E60" i="18"/>
  <c r="D63" i="18"/>
  <c r="E88" i="18"/>
  <c r="B105" i="18"/>
  <c r="B108" i="18"/>
  <c r="C136" i="18"/>
  <c r="B176" i="18"/>
  <c r="E184" i="18"/>
  <c r="B208" i="18"/>
  <c r="C228" i="18"/>
  <c r="B252" i="18"/>
  <c r="B256" i="18"/>
  <c r="E19" i="18"/>
  <c r="B36" i="18"/>
  <c r="B41" i="18"/>
  <c r="B44" i="18"/>
  <c r="E56" i="18"/>
  <c r="B80" i="18"/>
  <c r="C100" i="18"/>
  <c r="C124" i="18"/>
  <c r="D128" i="18"/>
  <c r="B152" i="18"/>
  <c r="E188" i="18"/>
  <c r="D191" i="18"/>
  <c r="B200" i="18"/>
  <c r="E216" i="18"/>
  <c r="B233" i="18"/>
  <c r="B236" i="18"/>
  <c r="E252" i="18"/>
  <c r="D255" i="18"/>
  <c r="B19" i="18"/>
  <c r="B100" i="18"/>
  <c r="C128" i="18"/>
  <c r="C188" i="18"/>
  <c r="B216" i="18"/>
  <c r="C252" i="18"/>
  <c r="C256" i="18"/>
  <c r="B92" i="18"/>
  <c r="B96" i="18"/>
  <c r="B156" i="18"/>
  <c r="B160" i="18"/>
  <c r="B220" i="18"/>
  <c r="B224" i="18"/>
  <c r="C248" i="18"/>
  <c r="E27" i="18"/>
  <c r="C32" i="18"/>
  <c r="B40" i="18"/>
  <c r="B60" i="18"/>
  <c r="B64" i="18"/>
  <c r="C68" i="18"/>
  <c r="B73" i="18"/>
  <c r="B76" i="18"/>
  <c r="D88" i="18"/>
  <c r="E92" i="18"/>
  <c r="D95" i="18"/>
  <c r="D96" i="18"/>
  <c r="C104" i="18"/>
  <c r="B124" i="18"/>
  <c r="B128" i="18"/>
  <c r="C132" i="18"/>
  <c r="B137" i="18"/>
  <c r="B140" i="18"/>
  <c r="D152" i="18"/>
  <c r="E156" i="18"/>
  <c r="D159" i="18"/>
  <c r="D160" i="18"/>
  <c r="C168" i="18"/>
  <c r="B188" i="18"/>
  <c r="B192" i="18"/>
  <c r="C196" i="18"/>
  <c r="B201" i="18"/>
  <c r="B204" i="18"/>
  <c r="D216" i="18"/>
  <c r="E220" i="18"/>
  <c r="D223" i="18"/>
  <c r="D224" i="18"/>
  <c r="C232" i="18"/>
  <c r="E248" i="18"/>
  <c r="B257" i="18"/>
  <c r="B27" i="18"/>
  <c r="B32" i="18"/>
  <c r="B68" i="18"/>
  <c r="C92" i="18"/>
  <c r="C96" i="18"/>
  <c r="B104" i="18"/>
  <c r="B132" i="18"/>
  <c r="C156" i="18"/>
  <c r="C160" i="18"/>
  <c r="B168" i="18"/>
  <c r="B196" i="18"/>
  <c r="C220" i="18"/>
  <c r="C224" i="18"/>
  <c r="B232" i="18"/>
  <c r="B240" i="18"/>
  <c r="D247" i="18"/>
  <c r="B48" i="18"/>
  <c r="B33" i="18"/>
  <c r="C21" i="18"/>
  <c r="B23" i="18"/>
  <c r="B26" i="18"/>
  <c r="C29" i="18"/>
  <c r="E36" i="18"/>
  <c r="D39" i="18"/>
  <c r="D40" i="18"/>
  <c r="C44" i="18"/>
  <c r="C48" i="18"/>
  <c r="B49" i="18"/>
  <c r="B52" i="18"/>
  <c r="E68" i="18"/>
  <c r="D71" i="18"/>
  <c r="D72" i="18"/>
  <c r="C76" i="18"/>
  <c r="C80" i="18"/>
  <c r="B81" i="18"/>
  <c r="B84" i="18"/>
  <c r="E100" i="18"/>
  <c r="D103" i="18"/>
  <c r="D104" i="18"/>
  <c r="C108" i="18"/>
  <c r="C112" i="18"/>
  <c r="B113" i="18"/>
  <c r="B116" i="18"/>
  <c r="E132" i="18"/>
  <c r="D135" i="18"/>
  <c r="D136" i="18"/>
  <c r="C140" i="18"/>
  <c r="C144" i="18"/>
  <c r="B145" i="18"/>
  <c r="B148" i="18"/>
  <c r="E164" i="18"/>
  <c r="D167" i="18"/>
  <c r="D168" i="18"/>
  <c r="C172" i="18"/>
  <c r="C176" i="18"/>
  <c r="B177" i="18"/>
  <c r="B180" i="18"/>
  <c r="E196" i="18"/>
  <c r="D199" i="18"/>
  <c r="D200" i="18"/>
  <c r="C204" i="18"/>
  <c r="C208" i="18"/>
  <c r="B209" i="18"/>
  <c r="B212" i="18"/>
  <c r="E228" i="18"/>
  <c r="D231" i="18"/>
  <c r="D232" i="18"/>
  <c r="C236" i="18"/>
  <c r="C240" i="18"/>
  <c r="B241" i="18"/>
  <c r="B244" i="18"/>
  <c r="E255" i="18"/>
  <c r="D256" i="18"/>
  <c r="C257" i="18"/>
  <c r="B260" i="18"/>
  <c r="E48" i="18"/>
  <c r="E52" i="18"/>
  <c r="D55" i="18"/>
  <c r="B65" i="18"/>
  <c r="E80" i="18"/>
  <c r="E84" i="18"/>
  <c r="D87" i="18"/>
  <c r="B97" i="18"/>
  <c r="E112" i="18"/>
  <c r="E116" i="18"/>
  <c r="D119" i="18"/>
  <c r="B129" i="18"/>
  <c r="E144" i="18"/>
  <c r="E148" i="18"/>
  <c r="D151" i="18"/>
  <c r="B161" i="18"/>
  <c r="E176" i="18"/>
  <c r="E180" i="18"/>
  <c r="D183" i="18"/>
  <c r="B193" i="18"/>
  <c r="E208" i="18"/>
  <c r="E212" i="18"/>
  <c r="D215" i="18"/>
  <c r="B225" i="18"/>
  <c r="E240" i="18"/>
  <c r="E244" i="18"/>
  <c r="D20" i="18"/>
  <c r="B22" i="18"/>
  <c r="E23" i="18"/>
  <c r="C25" i="18"/>
  <c r="D28" i="18"/>
  <c r="B20" i="18"/>
  <c r="D23" i="18"/>
  <c r="B25" i="18"/>
  <c r="B28" i="18"/>
  <c r="E44" i="18"/>
  <c r="D47" i="18"/>
  <c r="C52" i="18"/>
  <c r="B57" i="18"/>
  <c r="E76" i="18"/>
  <c r="D79" i="18"/>
  <c r="C84" i="18"/>
  <c r="B89" i="18"/>
  <c r="E108" i="18"/>
  <c r="D111" i="18"/>
  <c r="C116" i="18"/>
  <c r="B121" i="18"/>
  <c r="E140" i="18"/>
  <c r="D143" i="18"/>
  <c r="C148" i="18"/>
  <c r="B153" i="18"/>
  <c r="E172" i="18"/>
  <c r="D175" i="18"/>
  <c r="C180" i="18"/>
  <c r="B185" i="18"/>
  <c r="E204" i="18"/>
  <c r="D207" i="18"/>
  <c r="C212" i="18"/>
  <c r="B217" i="18"/>
  <c r="E236" i="18"/>
  <c r="D239" i="18"/>
  <c r="C244" i="18"/>
  <c r="B249" i="18"/>
  <c r="E260" i="18"/>
  <c r="T267" i="18"/>
  <c r="R266" i="18"/>
  <c r="G266" i="18"/>
  <c r="AM267" i="18"/>
  <c r="K265" i="21" s="1"/>
  <c r="K266" i="21" s="1"/>
  <c r="B34" i="15" s="1"/>
  <c r="AC266" i="18"/>
  <c r="B24" i="18"/>
  <c r="D24" i="18"/>
  <c r="B37" i="18"/>
  <c r="B45" i="18"/>
  <c r="B53" i="18"/>
  <c r="D59" i="18"/>
  <c r="D67" i="18"/>
  <c r="D75" i="18"/>
  <c r="B85" i="18"/>
  <c r="B93" i="18"/>
  <c r="D107" i="18"/>
  <c r="B109" i="18"/>
  <c r="B117" i="18"/>
  <c r="B125" i="18"/>
  <c r="D139" i="18"/>
  <c r="B141" i="18"/>
  <c r="D147" i="18"/>
  <c r="B149" i="18"/>
  <c r="D155" i="18"/>
  <c r="B157" i="18"/>
  <c r="D163" i="18"/>
  <c r="B165" i="18"/>
  <c r="D171" i="18"/>
  <c r="B173" i="18"/>
  <c r="D179" i="18"/>
  <c r="B181" i="18"/>
  <c r="D187" i="18"/>
  <c r="B189" i="18"/>
  <c r="D195" i="18"/>
  <c r="B197" i="18"/>
  <c r="D203" i="18"/>
  <c r="B205" i="18"/>
  <c r="D211" i="18"/>
  <c r="B213" i="18"/>
  <c r="D219" i="18"/>
  <c r="B221" i="18"/>
  <c r="D227" i="18"/>
  <c r="B229" i="18"/>
  <c r="D235" i="18"/>
  <c r="B237" i="18"/>
  <c r="D243" i="18"/>
  <c r="B245" i="18"/>
  <c r="D251" i="18"/>
  <c r="B253" i="18"/>
  <c r="D259" i="18"/>
  <c r="C260" i="18"/>
  <c r="B261" i="18"/>
  <c r="D35" i="18"/>
  <c r="D43" i="18"/>
  <c r="D51" i="18"/>
  <c r="B61" i="18"/>
  <c r="B69" i="18"/>
  <c r="B77" i="18"/>
  <c r="D83" i="18"/>
  <c r="D91" i="18"/>
  <c r="D99" i="18"/>
  <c r="B101" i="18"/>
  <c r="D115" i="18"/>
  <c r="D123" i="18"/>
  <c r="D131" i="18"/>
  <c r="B133" i="18"/>
  <c r="E20" i="18"/>
  <c r="C24" i="18"/>
  <c r="E28" i="18"/>
  <c r="E31" i="18"/>
  <c r="C33" i="18"/>
  <c r="B35" i="18"/>
  <c r="B38" i="18"/>
  <c r="E39" i="18"/>
  <c r="C41" i="18"/>
  <c r="B43" i="18"/>
  <c r="B46" i="18"/>
  <c r="E47" i="18"/>
  <c r="C49" i="18"/>
  <c r="B51" i="18"/>
  <c r="B54" i="18"/>
  <c r="E55" i="18"/>
  <c r="C57" i="18"/>
  <c r="B59" i="18"/>
  <c r="B62" i="18"/>
  <c r="E63" i="18"/>
  <c r="C65" i="18"/>
  <c r="B67" i="18"/>
  <c r="B70" i="18"/>
  <c r="E71" i="18"/>
  <c r="C73" i="18"/>
  <c r="B75" i="18"/>
  <c r="B78" i="18"/>
  <c r="E79" i="18"/>
  <c r="C81" i="18"/>
  <c r="B83" i="18"/>
  <c r="B86" i="18"/>
  <c r="E87" i="18"/>
  <c r="C89" i="18"/>
  <c r="B91" i="18"/>
  <c r="B94" i="18"/>
  <c r="E95" i="18"/>
  <c r="C97" i="18"/>
  <c r="B99" i="18"/>
  <c r="B102" i="18"/>
  <c r="E103" i="18"/>
  <c r="C105" i="18"/>
  <c r="B107" i="18"/>
  <c r="B110" i="18"/>
  <c r="E111" i="18"/>
  <c r="C113" i="18"/>
  <c r="B115" i="18"/>
  <c r="B118" i="18"/>
  <c r="E119" i="18"/>
  <c r="C121" i="18"/>
  <c r="B123" i="18"/>
  <c r="B126" i="18"/>
  <c r="E127" i="18"/>
  <c r="C129" i="18"/>
  <c r="B131" i="18"/>
  <c r="B134" i="18"/>
  <c r="E135" i="18"/>
  <c r="C137" i="18"/>
  <c r="B139" i="18"/>
  <c r="B142" i="18"/>
  <c r="E143" i="18"/>
  <c r="C145" i="18"/>
  <c r="B147" i="18"/>
  <c r="B150" i="18"/>
  <c r="E151" i="18"/>
  <c r="C153" i="18"/>
  <c r="B155" i="18"/>
  <c r="B158" i="18"/>
  <c r="E159" i="18"/>
  <c r="C161" i="18"/>
  <c r="B163" i="18"/>
  <c r="B166" i="18"/>
  <c r="E167" i="18"/>
  <c r="C169" i="18"/>
  <c r="B171" i="18"/>
  <c r="B174" i="18"/>
  <c r="E175" i="18"/>
  <c r="C177" i="18"/>
  <c r="B179" i="18"/>
  <c r="B182" i="18"/>
  <c r="E183" i="18"/>
  <c r="C185" i="18"/>
  <c r="B187" i="18"/>
  <c r="B190" i="18"/>
  <c r="E191" i="18"/>
  <c r="C193" i="18"/>
  <c r="B195" i="18"/>
  <c r="B198" i="18"/>
  <c r="E199" i="18"/>
  <c r="C201" i="18"/>
  <c r="B203" i="18"/>
  <c r="B206" i="18"/>
  <c r="E207" i="18"/>
  <c r="C209" i="18"/>
  <c r="B211" i="18"/>
  <c r="B214" i="18"/>
  <c r="E215" i="18"/>
  <c r="C217" i="18"/>
  <c r="B219" i="18"/>
  <c r="B222" i="18"/>
  <c r="E223" i="18"/>
  <c r="C225" i="18"/>
  <c r="B227" i="18"/>
  <c r="B230" i="18"/>
  <c r="E231" i="18"/>
  <c r="C233" i="18"/>
  <c r="B235" i="18"/>
  <c r="B238" i="18"/>
  <c r="E239" i="18"/>
  <c r="C241" i="18"/>
  <c r="B243" i="18"/>
  <c r="B246" i="18"/>
  <c r="E247" i="18"/>
  <c r="C249" i="18"/>
  <c r="B251" i="18"/>
  <c r="B254" i="18"/>
  <c r="B259" i="18"/>
  <c r="D19" i="18"/>
  <c r="B21" i="18"/>
  <c r="D27" i="18"/>
  <c r="B29" i="18"/>
  <c r="B31" i="18"/>
  <c r="B34" i="18"/>
  <c r="E35" i="18"/>
  <c r="C37" i="18"/>
  <c r="B39" i="18"/>
  <c r="B42" i="18"/>
  <c r="E43" i="18"/>
  <c r="C45" i="18"/>
  <c r="B47" i="18"/>
  <c r="B50" i="18"/>
  <c r="E51" i="18"/>
  <c r="C53" i="18"/>
  <c r="B55" i="18"/>
  <c r="B58" i="18"/>
  <c r="E59" i="18"/>
  <c r="C61" i="18"/>
  <c r="B63" i="18"/>
  <c r="B66" i="18"/>
  <c r="E67" i="18"/>
  <c r="C69" i="18"/>
  <c r="B71" i="18"/>
  <c r="B74" i="18"/>
  <c r="E75" i="18"/>
  <c r="C77" i="18"/>
  <c r="B79" i="18"/>
  <c r="B82" i="18"/>
  <c r="E83" i="18"/>
  <c r="C85" i="18"/>
  <c r="B87" i="18"/>
  <c r="B90" i="18"/>
  <c r="E91" i="18"/>
  <c r="C93" i="18"/>
  <c r="B95" i="18"/>
  <c r="B98" i="18"/>
  <c r="E99" i="18"/>
  <c r="C101" i="18"/>
  <c r="B103" i="18"/>
  <c r="B106" i="18"/>
  <c r="E107" i="18"/>
  <c r="C109" i="18"/>
  <c r="B111" i="18"/>
  <c r="B114" i="18"/>
  <c r="E115" i="18"/>
  <c r="C117" i="18"/>
  <c r="B119" i="18"/>
  <c r="B122" i="18"/>
  <c r="E123" i="18"/>
  <c r="C125" i="18"/>
  <c r="B127" i="18"/>
  <c r="B130" i="18"/>
  <c r="E131" i="18"/>
  <c r="C133" i="18"/>
  <c r="B135" i="18"/>
  <c r="B138" i="18"/>
  <c r="E139" i="18"/>
  <c r="C141" i="18"/>
  <c r="B143" i="18"/>
  <c r="B146" i="18"/>
  <c r="E147" i="18"/>
  <c r="C149" i="18"/>
  <c r="B151" i="18"/>
  <c r="B154" i="18"/>
  <c r="E155" i="18"/>
  <c r="C157" i="18"/>
  <c r="B159" i="18"/>
  <c r="B162" i="18"/>
  <c r="E163" i="18"/>
  <c r="C165" i="18"/>
  <c r="B167" i="18"/>
  <c r="B170" i="18"/>
  <c r="E171" i="18"/>
  <c r="C173" i="18"/>
  <c r="B175" i="18"/>
  <c r="B178" i="18"/>
  <c r="E179" i="18"/>
  <c r="C181" i="18"/>
  <c r="B183" i="18"/>
  <c r="B186" i="18"/>
  <c r="E187" i="18"/>
  <c r="C189" i="18"/>
  <c r="B191" i="18"/>
  <c r="B194" i="18"/>
  <c r="E195" i="18"/>
  <c r="C197" i="18"/>
  <c r="B199" i="18"/>
  <c r="B202" i="18"/>
  <c r="E203" i="18"/>
  <c r="C205" i="18"/>
  <c r="B207" i="18"/>
  <c r="B210" i="18"/>
  <c r="E211" i="18"/>
  <c r="C213" i="18"/>
  <c r="B215" i="18"/>
  <c r="B218" i="18"/>
  <c r="E219" i="18"/>
  <c r="C221" i="18"/>
  <c r="B223" i="18"/>
  <c r="B226" i="18"/>
  <c r="E227" i="18"/>
  <c r="C229" i="18"/>
  <c r="B231" i="18"/>
  <c r="B234" i="18"/>
  <c r="E235" i="18"/>
  <c r="C237" i="18"/>
  <c r="B239" i="18"/>
  <c r="B242" i="18"/>
  <c r="E243" i="18"/>
  <c r="C245" i="18"/>
  <c r="B247" i="18"/>
  <c r="B250" i="18"/>
  <c r="E251" i="18"/>
  <c r="C253" i="18"/>
  <c r="B255" i="18"/>
  <c r="B258" i="18"/>
  <c r="E259" i="18"/>
  <c r="C261" i="18"/>
  <c r="B17" i="18"/>
  <c r="C17" i="18"/>
  <c r="C16" i="18"/>
  <c r="B16" i="18"/>
  <c r="E16" i="18"/>
  <c r="D15" i="18"/>
  <c r="B15" i="18"/>
  <c r="E15" i="18"/>
  <c r="U267" i="18"/>
  <c r="Y267" i="18"/>
  <c r="S267" i="18"/>
  <c r="I265" i="21" s="1"/>
  <c r="I266" i="21" s="1"/>
  <c r="B33" i="15" s="1"/>
  <c r="W267" i="18"/>
  <c r="AA267" i="18"/>
  <c r="C13" i="18"/>
  <c r="B13" i="18"/>
  <c r="B12" i="18"/>
  <c r="D12" i="18"/>
  <c r="C12" i="18"/>
  <c r="E12" i="18"/>
  <c r="G33" i="8"/>
  <c r="B14" i="18"/>
  <c r="E14" i="18"/>
  <c r="E18" i="18"/>
  <c r="E22" i="18"/>
  <c r="E26" i="18"/>
  <c r="E30" i="18"/>
  <c r="E34" i="18"/>
  <c r="E38" i="18"/>
  <c r="E42" i="18"/>
  <c r="E46" i="18"/>
  <c r="E50" i="18"/>
  <c r="E54" i="18"/>
  <c r="E58" i="18"/>
  <c r="E62" i="18"/>
  <c r="E66" i="18"/>
  <c r="E70" i="18"/>
  <c r="E74" i="18"/>
  <c r="E78" i="18"/>
  <c r="E82" i="18"/>
  <c r="E86" i="18"/>
  <c r="E90" i="18"/>
  <c r="E94" i="18"/>
  <c r="E98" i="18"/>
  <c r="E102" i="18"/>
  <c r="E106" i="18"/>
  <c r="E110" i="18"/>
  <c r="E114" i="18"/>
  <c r="E118" i="18"/>
  <c r="E122" i="18"/>
  <c r="E126" i="18"/>
  <c r="E130" i="18"/>
  <c r="E134" i="18"/>
  <c r="E138" i="18"/>
  <c r="E142" i="18"/>
  <c r="E146" i="18"/>
  <c r="E150" i="18"/>
  <c r="E154" i="18"/>
  <c r="E158" i="18"/>
  <c r="E162" i="18"/>
  <c r="E166" i="18"/>
  <c r="E170" i="18"/>
  <c r="E174" i="18"/>
  <c r="E178" i="18"/>
  <c r="E182" i="18"/>
  <c r="E186" i="18"/>
  <c r="E190" i="18"/>
  <c r="E194" i="18"/>
  <c r="E198" i="18"/>
  <c r="E202" i="18"/>
  <c r="E206" i="18"/>
  <c r="E210" i="18"/>
  <c r="E214" i="18"/>
  <c r="E218" i="18"/>
  <c r="E222" i="18"/>
  <c r="E226" i="18"/>
  <c r="E230" i="18"/>
  <c r="E234" i="18"/>
  <c r="E238" i="18"/>
  <c r="E242" i="18"/>
  <c r="E246" i="18"/>
  <c r="E250" i="18"/>
  <c r="E254" i="18"/>
  <c r="E258" i="18"/>
  <c r="B18" i="18"/>
  <c r="E13" i="18"/>
  <c r="D14" i="18"/>
  <c r="E17" i="18"/>
  <c r="D18" i="18"/>
  <c r="E21" i="18"/>
  <c r="D22" i="18"/>
  <c r="E25" i="18"/>
  <c r="D26" i="18"/>
  <c r="E29" i="18"/>
  <c r="D30" i="18"/>
  <c r="E33" i="18"/>
  <c r="D34" i="18"/>
  <c r="E37" i="18"/>
  <c r="D38" i="18"/>
  <c r="E41" i="18"/>
  <c r="D42" i="18"/>
  <c r="E45" i="18"/>
  <c r="D46" i="18"/>
  <c r="E49" i="18"/>
  <c r="D50" i="18"/>
  <c r="E53" i="18"/>
  <c r="D54" i="18"/>
  <c r="E57" i="18"/>
  <c r="D58" i="18"/>
  <c r="E61" i="18"/>
  <c r="D62" i="18"/>
  <c r="E65" i="18"/>
  <c r="D66" i="18"/>
  <c r="E69" i="18"/>
  <c r="D70" i="18"/>
  <c r="E73" i="18"/>
  <c r="D74" i="18"/>
  <c r="E77" i="18"/>
  <c r="D78" i="18"/>
  <c r="E81" i="18"/>
  <c r="D82" i="18"/>
  <c r="E85" i="18"/>
  <c r="D86" i="18"/>
  <c r="E89" i="18"/>
  <c r="D90" i="18"/>
  <c r="E93" i="18"/>
  <c r="D94" i="18"/>
  <c r="E97" i="18"/>
  <c r="D98" i="18"/>
  <c r="E101" i="18"/>
  <c r="D102" i="18"/>
  <c r="E105" i="18"/>
  <c r="D106" i="18"/>
  <c r="E109" i="18"/>
  <c r="D110" i="18"/>
  <c r="E113" i="18"/>
  <c r="D114" i="18"/>
  <c r="E117" i="18"/>
  <c r="D118" i="18"/>
  <c r="E121" i="18"/>
  <c r="D122" i="18"/>
  <c r="E125" i="18"/>
  <c r="D126" i="18"/>
  <c r="E129" i="18"/>
  <c r="D130" i="18"/>
  <c r="E133" i="18"/>
  <c r="D134" i="18"/>
  <c r="E137" i="18"/>
  <c r="D138" i="18"/>
  <c r="E141" i="18"/>
  <c r="D142" i="18"/>
  <c r="E145" i="18"/>
  <c r="D146" i="18"/>
  <c r="E149" i="18"/>
  <c r="D150" i="18"/>
  <c r="E153" i="18"/>
  <c r="D154" i="18"/>
  <c r="E157" i="18"/>
  <c r="D158" i="18"/>
  <c r="E161" i="18"/>
  <c r="D162" i="18"/>
  <c r="E165" i="18"/>
  <c r="D166" i="18"/>
  <c r="E169" i="18"/>
  <c r="D170" i="18"/>
  <c r="E173" i="18"/>
  <c r="D174" i="18"/>
  <c r="E177" i="18"/>
  <c r="D178" i="18"/>
  <c r="E181" i="18"/>
  <c r="D182" i="18"/>
  <c r="E185" i="18"/>
  <c r="D186" i="18"/>
  <c r="E189" i="18"/>
  <c r="D190" i="18"/>
  <c r="E193" i="18"/>
  <c r="D194" i="18"/>
  <c r="E197" i="18"/>
  <c r="D198" i="18"/>
  <c r="E201" i="18"/>
  <c r="D202" i="18"/>
  <c r="E205" i="18"/>
  <c r="D206" i="18"/>
  <c r="E209" i="18"/>
  <c r="D210" i="18"/>
  <c r="E213" i="18"/>
  <c r="D214" i="18"/>
  <c r="E217" i="18"/>
  <c r="D218" i="18"/>
  <c r="E221" i="18"/>
  <c r="D222" i="18"/>
  <c r="E225" i="18"/>
  <c r="D226" i="18"/>
  <c r="E229" i="18"/>
  <c r="D230" i="18"/>
  <c r="E233" i="18"/>
  <c r="D234" i="18"/>
  <c r="E237" i="18"/>
  <c r="D238" i="18"/>
  <c r="E241" i="18"/>
  <c r="D242" i="18"/>
  <c r="E245" i="18"/>
  <c r="D246" i="18"/>
  <c r="E249" i="18"/>
  <c r="D250" i="18"/>
  <c r="E253" i="18"/>
  <c r="D254" i="18"/>
  <c r="E257" i="18"/>
  <c r="D258" i="18"/>
  <c r="E261" i="18"/>
  <c r="C30" i="18"/>
  <c r="K27" i="15" l="1"/>
  <c r="K22" i="15"/>
  <c r="K25" i="15"/>
  <c r="K20" i="15"/>
  <c r="K26" i="15"/>
  <c r="K21" i="15"/>
  <c r="AB267" i="18"/>
  <c r="B25" i="15"/>
  <c r="C7" i="12" l="1"/>
  <c r="F262" i="12" l="1"/>
  <c r="T262" i="12" s="1"/>
  <c r="F261" i="12"/>
  <c r="T261" i="12" s="1"/>
  <c r="F260" i="12"/>
  <c r="T260" i="12" s="1"/>
  <c r="F259" i="12"/>
  <c r="T259" i="12" s="1"/>
  <c r="F258" i="12"/>
  <c r="T258" i="12" s="1"/>
  <c r="F257" i="12"/>
  <c r="T257" i="12" s="1"/>
  <c r="F256" i="12"/>
  <c r="T256" i="12" s="1"/>
  <c r="F255" i="12"/>
  <c r="F254" i="12"/>
  <c r="T254" i="12" s="1"/>
  <c r="F253" i="12"/>
  <c r="T253" i="12" s="1"/>
  <c r="F252" i="12"/>
  <c r="T252" i="12" s="1"/>
  <c r="F251" i="12"/>
  <c r="F250" i="12"/>
  <c r="T250" i="12" s="1"/>
  <c r="F249" i="12"/>
  <c r="T249" i="12" s="1"/>
  <c r="F248" i="12"/>
  <c r="T248" i="12" s="1"/>
  <c r="F247" i="12"/>
  <c r="B247" i="12" s="1"/>
  <c r="F246" i="12"/>
  <c r="T246" i="12" s="1"/>
  <c r="F245" i="12"/>
  <c r="T245" i="12" s="1"/>
  <c r="F244" i="12"/>
  <c r="T244" i="12" s="1"/>
  <c r="F243" i="12"/>
  <c r="F242" i="12"/>
  <c r="T242" i="12" s="1"/>
  <c r="F241" i="12"/>
  <c r="T241" i="12" s="1"/>
  <c r="F240" i="12"/>
  <c r="T240" i="12" s="1"/>
  <c r="F239" i="12"/>
  <c r="B239" i="12" s="1"/>
  <c r="F238" i="12"/>
  <c r="T238" i="12" s="1"/>
  <c r="F237" i="12"/>
  <c r="T237" i="12" s="1"/>
  <c r="F236" i="12"/>
  <c r="T236" i="12" s="1"/>
  <c r="F235" i="12"/>
  <c r="B235" i="12" s="1"/>
  <c r="F234" i="12"/>
  <c r="T234" i="12" s="1"/>
  <c r="F233" i="12"/>
  <c r="T233" i="12" s="1"/>
  <c r="F232" i="12"/>
  <c r="T232" i="12" s="1"/>
  <c r="F231" i="12"/>
  <c r="F230" i="12"/>
  <c r="T230" i="12" s="1"/>
  <c r="F229" i="12"/>
  <c r="T229" i="12" s="1"/>
  <c r="F228" i="12"/>
  <c r="T228" i="12" s="1"/>
  <c r="F227" i="12"/>
  <c r="T227" i="12" s="1"/>
  <c r="F226" i="12"/>
  <c r="T226" i="12" s="1"/>
  <c r="F225" i="12"/>
  <c r="T225" i="12" s="1"/>
  <c r="F224" i="12"/>
  <c r="T224" i="12" s="1"/>
  <c r="F223" i="12"/>
  <c r="F222" i="12"/>
  <c r="T222" i="12" s="1"/>
  <c r="F221" i="12"/>
  <c r="T221" i="12" s="1"/>
  <c r="F220" i="12"/>
  <c r="T220" i="12" s="1"/>
  <c r="F219" i="12"/>
  <c r="F218" i="12"/>
  <c r="T218" i="12" s="1"/>
  <c r="F217" i="12"/>
  <c r="T217" i="12" s="1"/>
  <c r="F216" i="12"/>
  <c r="T216" i="12" s="1"/>
  <c r="F215" i="12"/>
  <c r="B215" i="12" s="1"/>
  <c r="F214" i="12"/>
  <c r="T214" i="12" s="1"/>
  <c r="F213" i="12"/>
  <c r="T213" i="12" s="1"/>
  <c r="F212" i="12"/>
  <c r="T212" i="12" s="1"/>
  <c r="F211" i="12"/>
  <c r="F210" i="12"/>
  <c r="T210" i="12" s="1"/>
  <c r="F209" i="12"/>
  <c r="T209" i="12" s="1"/>
  <c r="F208" i="12"/>
  <c r="T208" i="12" s="1"/>
  <c r="F207" i="12"/>
  <c r="F206" i="12"/>
  <c r="T206" i="12" s="1"/>
  <c r="F205" i="12"/>
  <c r="T205" i="12" s="1"/>
  <c r="F204" i="12"/>
  <c r="T204" i="12" s="1"/>
  <c r="F203" i="12"/>
  <c r="F202" i="12"/>
  <c r="T202" i="12" s="1"/>
  <c r="F201" i="12"/>
  <c r="T201" i="12" s="1"/>
  <c r="F200" i="12"/>
  <c r="T200" i="12" s="1"/>
  <c r="F199" i="12"/>
  <c r="F198" i="12"/>
  <c r="T198" i="12" s="1"/>
  <c r="F197" i="12"/>
  <c r="T197" i="12" s="1"/>
  <c r="F196" i="12"/>
  <c r="T196" i="12" s="1"/>
  <c r="F195" i="12"/>
  <c r="T195" i="12" s="1"/>
  <c r="F194" i="12"/>
  <c r="T194" i="12" s="1"/>
  <c r="F193" i="12"/>
  <c r="T193" i="12" s="1"/>
  <c r="F192" i="12"/>
  <c r="T192" i="12" s="1"/>
  <c r="F191" i="12"/>
  <c r="F190" i="12"/>
  <c r="T190" i="12" s="1"/>
  <c r="F189" i="12"/>
  <c r="T189" i="12" s="1"/>
  <c r="F188" i="12"/>
  <c r="T188" i="12" s="1"/>
  <c r="F187" i="12"/>
  <c r="C187" i="12" s="1"/>
  <c r="F186" i="12"/>
  <c r="T186" i="12" s="1"/>
  <c r="F185" i="12"/>
  <c r="T185" i="12" s="1"/>
  <c r="F184" i="12"/>
  <c r="T184" i="12" s="1"/>
  <c r="F183" i="12"/>
  <c r="F182" i="12"/>
  <c r="T182" i="12" s="1"/>
  <c r="F181" i="12"/>
  <c r="T181" i="12" s="1"/>
  <c r="F180" i="12"/>
  <c r="T180" i="12" s="1"/>
  <c r="F179" i="12"/>
  <c r="C179" i="12" s="1"/>
  <c r="F178" i="12"/>
  <c r="T178" i="12" s="1"/>
  <c r="F177" i="12"/>
  <c r="T177" i="12" s="1"/>
  <c r="F176" i="12"/>
  <c r="T176" i="12" s="1"/>
  <c r="F175" i="12"/>
  <c r="F174" i="12"/>
  <c r="T174" i="12" s="1"/>
  <c r="F173" i="12"/>
  <c r="T173" i="12" s="1"/>
  <c r="F172" i="12"/>
  <c r="T172" i="12" s="1"/>
  <c r="F171" i="12"/>
  <c r="C171" i="12" s="1"/>
  <c r="F170" i="12"/>
  <c r="T170" i="12" s="1"/>
  <c r="F169" i="12"/>
  <c r="T169" i="12" s="1"/>
  <c r="F168" i="12"/>
  <c r="T168" i="12" s="1"/>
  <c r="F167" i="12"/>
  <c r="F166" i="12"/>
  <c r="T166" i="12" s="1"/>
  <c r="F165" i="12"/>
  <c r="T165" i="12" s="1"/>
  <c r="F164" i="12"/>
  <c r="T164" i="12" s="1"/>
  <c r="F163" i="12"/>
  <c r="C163" i="12" s="1"/>
  <c r="F162" i="12"/>
  <c r="T162" i="12" s="1"/>
  <c r="F161" i="12"/>
  <c r="T161" i="12" s="1"/>
  <c r="F160" i="12"/>
  <c r="T160" i="12" s="1"/>
  <c r="F159" i="12"/>
  <c r="F158" i="12"/>
  <c r="T158" i="12" s="1"/>
  <c r="F157" i="12"/>
  <c r="T157" i="12" s="1"/>
  <c r="F156" i="12"/>
  <c r="T156" i="12" s="1"/>
  <c r="F155" i="12"/>
  <c r="C155" i="12" s="1"/>
  <c r="F154" i="12"/>
  <c r="T154" i="12" s="1"/>
  <c r="F153" i="12"/>
  <c r="T153" i="12" s="1"/>
  <c r="F152" i="12"/>
  <c r="T152" i="12" s="1"/>
  <c r="F151" i="12"/>
  <c r="F150" i="12"/>
  <c r="T150" i="12" s="1"/>
  <c r="F149" i="12"/>
  <c r="T149" i="12" s="1"/>
  <c r="F148" i="12"/>
  <c r="T148" i="12" s="1"/>
  <c r="F147" i="12"/>
  <c r="C147" i="12" s="1"/>
  <c r="F146" i="12"/>
  <c r="T146" i="12" s="1"/>
  <c r="F145" i="12"/>
  <c r="T145" i="12" s="1"/>
  <c r="F144" i="12"/>
  <c r="T144" i="12" s="1"/>
  <c r="F143" i="12"/>
  <c r="F142" i="12"/>
  <c r="T142" i="12" s="1"/>
  <c r="F141" i="12"/>
  <c r="T141" i="12" s="1"/>
  <c r="F140" i="12"/>
  <c r="T140" i="12" s="1"/>
  <c r="F139" i="12"/>
  <c r="C139" i="12" s="1"/>
  <c r="F138" i="12"/>
  <c r="T138" i="12" s="1"/>
  <c r="F137" i="12"/>
  <c r="T137" i="12" s="1"/>
  <c r="F136" i="12"/>
  <c r="T136" i="12" s="1"/>
  <c r="F135" i="12"/>
  <c r="F134" i="12"/>
  <c r="T134" i="12" s="1"/>
  <c r="F133" i="12"/>
  <c r="T133" i="12" s="1"/>
  <c r="F132" i="12"/>
  <c r="T132" i="12" s="1"/>
  <c r="F131" i="12"/>
  <c r="C131" i="12" s="1"/>
  <c r="F130" i="12"/>
  <c r="T130" i="12" s="1"/>
  <c r="F129" i="12"/>
  <c r="T129" i="12" s="1"/>
  <c r="F128" i="12"/>
  <c r="T128" i="12" s="1"/>
  <c r="F127" i="12"/>
  <c r="F126" i="12"/>
  <c r="T126" i="12" s="1"/>
  <c r="F125" i="12"/>
  <c r="T125" i="12" s="1"/>
  <c r="F124" i="12"/>
  <c r="T124" i="12" s="1"/>
  <c r="F123" i="12"/>
  <c r="C123" i="12" s="1"/>
  <c r="F122" i="12"/>
  <c r="T122" i="12" s="1"/>
  <c r="F121" i="12"/>
  <c r="T121" i="12" s="1"/>
  <c r="F120" i="12"/>
  <c r="T120" i="12" s="1"/>
  <c r="F119" i="12"/>
  <c r="F118" i="12"/>
  <c r="T118" i="12" s="1"/>
  <c r="F117" i="12"/>
  <c r="T117" i="12" s="1"/>
  <c r="F116" i="12"/>
  <c r="T116" i="12" s="1"/>
  <c r="F115" i="12"/>
  <c r="C115" i="12" s="1"/>
  <c r="F114" i="12"/>
  <c r="T114" i="12" s="1"/>
  <c r="F113" i="12"/>
  <c r="T113" i="12" s="1"/>
  <c r="F112" i="12"/>
  <c r="T112" i="12" s="1"/>
  <c r="F111" i="12"/>
  <c r="F110" i="12"/>
  <c r="T110" i="12" s="1"/>
  <c r="F109" i="12"/>
  <c r="T109" i="12" s="1"/>
  <c r="F108" i="12"/>
  <c r="T108" i="12" s="1"/>
  <c r="F107" i="12"/>
  <c r="C107" i="12" s="1"/>
  <c r="F106" i="12"/>
  <c r="T106" i="12" s="1"/>
  <c r="F105" i="12"/>
  <c r="T105" i="12" s="1"/>
  <c r="F104" i="12"/>
  <c r="T104" i="12" s="1"/>
  <c r="F103" i="12"/>
  <c r="F102" i="12"/>
  <c r="T102" i="12" s="1"/>
  <c r="F101" i="12"/>
  <c r="T101" i="12" s="1"/>
  <c r="F100" i="12"/>
  <c r="T100" i="12" s="1"/>
  <c r="F99" i="12"/>
  <c r="C99" i="12" s="1"/>
  <c r="F98" i="12"/>
  <c r="T98" i="12" s="1"/>
  <c r="F97" i="12"/>
  <c r="T97" i="12" s="1"/>
  <c r="F96" i="12"/>
  <c r="T96" i="12" s="1"/>
  <c r="F95" i="12"/>
  <c r="F94" i="12"/>
  <c r="T94" i="12" s="1"/>
  <c r="F93" i="12"/>
  <c r="T93" i="12" s="1"/>
  <c r="F92" i="12"/>
  <c r="T92" i="12" s="1"/>
  <c r="F91" i="12"/>
  <c r="C91" i="12" s="1"/>
  <c r="F90" i="12"/>
  <c r="T90" i="12" s="1"/>
  <c r="F89" i="12"/>
  <c r="T89" i="12" s="1"/>
  <c r="F88" i="12"/>
  <c r="T88" i="12" s="1"/>
  <c r="F87" i="12"/>
  <c r="F86" i="12"/>
  <c r="T86" i="12" s="1"/>
  <c r="F85" i="12"/>
  <c r="T85" i="12" s="1"/>
  <c r="F84" i="12"/>
  <c r="T84" i="12" s="1"/>
  <c r="F83" i="12"/>
  <c r="F82" i="12"/>
  <c r="T82" i="12" s="1"/>
  <c r="F81" i="12"/>
  <c r="T81" i="12" s="1"/>
  <c r="F80" i="12"/>
  <c r="T80" i="12" s="1"/>
  <c r="F79" i="12"/>
  <c r="F78" i="12"/>
  <c r="T78" i="12" s="1"/>
  <c r="F77" i="12"/>
  <c r="T77" i="12" s="1"/>
  <c r="F76" i="12"/>
  <c r="T76" i="12" s="1"/>
  <c r="F75" i="12"/>
  <c r="F74" i="12"/>
  <c r="T74" i="12" s="1"/>
  <c r="F73" i="12"/>
  <c r="T73" i="12" s="1"/>
  <c r="F72" i="12"/>
  <c r="T72" i="12" s="1"/>
  <c r="F71" i="12"/>
  <c r="F70" i="12"/>
  <c r="T70" i="12" s="1"/>
  <c r="F69" i="12"/>
  <c r="T69" i="12" s="1"/>
  <c r="F68" i="12"/>
  <c r="T68" i="12" s="1"/>
  <c r="F67" i="12"/>
  <c r="F66" i="12"/>
  <c r="T66" i="12" s="1"/>
  <c r="F65" i="12"/>
  <c r="T65" i="12" s="1"/>
  <c r="F64" i="12"/>
  <c r="T64" i="12" s="1"/>
  <c r="F63" i="12"/>
  <c r="F62" i="12"/>
  <c r="T62" i="12" s="1"/>
  <c r="F61" i="12"/>
  <c r="T61" i="12" s="1"/>
  <c r="F60" i="12"/>
  <c r="T60" i="12" s="1"/>
  <c r="F59" i="12"/>
  <c r="F58" i="12"/>
  <c r="T58" i="12" s="1"/>
  <c r="F57" i="12"/>
  <c r="T57" i="12" s="1"/>
  <c r="F56" i="12"/>
  <c r="T56" i="12" s="1"/>
  <c r="F55" i="12"/>
  <c r="F54" i="12"/>
  <c r="T54" i="12" s="1"/>
  <c r="F53" i="12"/>
  <c r="T53" i="12" s="1"/>
  <c r="F52" i="12"/>
  <c r="T52" i="12" s="1"/>
  <c r="F51" i="12"/>
  <c r="F50" i="12"/>
  <c r="T50" i="12" s="1"/>
  <c r="F49" i="12"/>
  <c r="T49" i="12" s="1"/>
  <c r="F48" i="12"/>
  <c r="T48" i="12" s="1"/>
  <c r="F47" i="12"/>
  <c r="F46" i="12"/>
  <c r="C46" i="12" s="1"/>
  <c r="F45" i="12"/>
  <c r="T45" i="12" s="1"/>
  <c r="F44" i="12"/>
  <c r="D44" i="12" s="1"/>
  <c r="F43" i="12"/>
  <c r="F42" i="12"/>
  <c r="T42" i="12" s="1"/>
  <c r="F41" i="12"/>
  <c r="F40" i="12"/>
  <c r="F39" i="12"/>
  <c r="F38" i="12"/>
  <c r="F37" i="12"/>
  <c r="B37" i="12" s="1"/>
  <c r="F36" i="12"/>
  <c r="F35" i="12"/>
  <c r="F34" i="12"/>
  <c r="D34" i="12" s="1"/>
  <c r="F33" i="12"/>
  <c r="F32" i="12"/>
  <c r="F31" i="12"/>
  <c r="F30" i="12"/>
  <c r="F29" i="12"/>
  <c r="F28" i="12"/>
  <c r="F27" i="12"/>
  <c r="F26" i="12"/>
  <c r="E26" i="12" s="1"/>
  <c r="F25" i="12"/>
  <c r="F24" i="12"/>
  <c r="F23" i="12"/>
  <c r="F22" i="12"/>
  <c r="F21" i="12"/>
  <c r="F20" i="12"/>
  <c r="F19" i="12"/>
  <c r="F18" i="12"/>
  <c r="F17" i="12"/>
  <c r="F16" i="12"/>
  <c r="F15" i="12"/>
  <c r="F14" i="12"/>
  <c r="D25" i="12"/>
  <c r="B56" i="12"/>
  <c r="D65" i="12"/>
  <c r="B84" i="12"/>
  <c r="C88" i="12"/>
  <c r="C96" i="12"/>
  <c r="E98" i="12"/>
  <c r="C102" i="12"/>
  <c r="E104" i="12"/>
  <c r="B104" i="12"/>
  <c r="C116" i="12"/>
  <c r="D118" i="12"/>
  <c r="D122" i="12"/>
  <c r="C124" i="12"/>
  <c r="E126" i="12"/>
  <c r="C128" i="12"/>
  <c r="B128" i="12"/>
  <c r="E130" i="12"/>
  <c r="B132" i="12"/>
  <c r="C134" i="12"/>
  <c r="C138" i="12"/>
  <c r="C140" i="12"/>
  <c r="B140" i="12"/>
  <c r="C144" i="12"/>
  <c r="B144" i="12"/>
  <c r="C148" i="12"/>
  <c r="B148" i="12"/>
  <c r="D150" i="12"/>
  <c r="E152" i="12"/>
  <c r="B152" i="12"/>
  <c r="B153" i="12"/>
  <c r="D154" i="12"/>
  <c r="C156" i="12"/>
  <c r="B156" i="12"/>
  <c r="E158" i="12"/>
  <c r="E160" i="12"/>
  <c r="B160" i="12"/>
  <c r="E162" i="12"/>
  <c r="D164" i="12"/>
  <c r="E164" i="12"/>
  <c r="C166" i="12"/>
  <c r="C168" i="12"/>
  <c r="D168" i="12"/>
  <c r="C170" i="12"/>
  <c r="C172" i="12"/>
  <c r="B172" i="12"/>
  <c r="C176" i="12"/>
  <c r="B176" i="12"/>
  <c r="B177" i="12"/>
  <c r="C180" i="12"/>
  <c r="D180" i="12"/>
  <c r="E180" i="12"/>
  <c r="B180" i="12"/>
  <c r="D182" i="12"/>
  <c r="C184" i="12"/>
  <c r="D184" i="12"/>
  <c r="E184" i="12"/>
  <c r="B184" i="12"/>
  <c r="D186" i="12"/>
  <c r="C188" i="12"/>
  <c r="D188" i="12"/>
  <c r="E188" i="12"/>
  <c r="B188" i="12"/>
  <c r="E190" i="12"/>
  <c r="C192" i="12"/>
  <c r="D192" i="12"/>
  <c r="E192" i="12"/>
  <c r="B192" i="12"/>
  <c r="D193" i="12"/>
  <c r="C194" i="12"/>
  <c r="D195" i="12"/>
  <c r="C196" i="12"/>
  <c r="D196" i="12"/>
  <c r="E196" i="12"/>
  <c r="B196" i="12"/>
  <c r="B197" i="12"/>
  <c r="D198" i="12"/>
  <c r="C200" i="12"/>
  <c r="D200" i="12"/>
  <c r="E200" i="12"/>
  <c r="B200" i="12"/>
  <c r="D201" i="12"/>
  <c r="D202" i="12"/>
  <c r="B203" i="12"/>
  <c r="C204" i="12"/>
  <c r="D204" i="12"/>
  <c r="E204" i="12"/>
  <c r="B204" i="12"/>
  <c r="D205" i="12"/>
  <c r="C206" i="12"/>
  <c r="B207" i="12"/>
  <c r="C208" i="12"/>
  <c r="D208" i="12"/>
  <c r="E208" i="12"/>
  <c r="B208" i="12"/>
  <c r="D209" i="12"/>
  <c r="D210" i="12"/>
  <c r="C212" i="12"/>
  <c r="D212" i="12"/>
  <c r="E212" i="12"/>
  <c r="B212" i="12"/>
  <c r="D213" i="12"/>
  <c r="E214" i="12"/>
  <c r="C216" i="12"/>
  <c r="D216" i="12"/>
  <c r="E216" i="12"/>
  <c r="B216" i="12"/>
  <c r="D217" i="12"/>
  <c r="C218" i="12"/>
  <c r="C220" i="12"/>
  <c r="D220" i="12"/>
  <c r="E220" i="12"/>
  <c r="B220" i="12"/>
  <c r="B221" i="12"/>
  <c r="C224" i="12"/>
  <c r="D224" i="12"/>
  <c r="E224" i="12"/>
  <c r="B224" i="12"/>
  <c r="B225" i="12"/>
  <c r="D226" i="12"/>
  <c r="C228" i="12"/>
  <c r="D228" i="12"/>
  <c r="E228" i="12"/>
  <c r="B228" i="12"/>
  <c r="D229" i="12"/>
  <c r="C230" i="12"/>
  <c r="C232" i="12"/>
  <c r="D232" i="12"/>
  <c r="E232" i="12"/>
  <c r="B232" i="12"/>
  <c r="C234" i="12"/>
  <c r="C236" i="12"/>
  <c r="D236" i="12"/>
  <c r="E236" i="12"/>
  <c r="B236" i="12"/>
  <c r="B237" i="12"/>
  <c r="D238" i="12"/>
  <c r="C240" i="12"/>
  <c r="D240" i="12"/>
  <c r="E240" i="12"/>
  <c r="B240" i="12"/>
  <c r="B241" i="12"/>
  <c r="C242" i="12"/>
  <c r="C244" i="12"/>
  <c r="D244" i="12"/>
  <c r="E244" i="12"/>
  <c r="B244" i="12"/>
  <c r="B245" i="12"/>
  <c r="C248" i="12"/>
  <c r="D248" i="12"/>
  <c r="E248" i="12"/>
  <c r="B248" i="12"/>
  <c r="D249" i="12"/>
  <c r="D250" i="12"/>
  <c r="C252" i="12"/>
  <c r="D252" i="12"/>
  <c r="E252" i="12"/>
  <c r="B252" i="12"/>
  <c r="B253" i="12"/>
  <c r="E254" i="12"/>
  <c r="C256" i="12"/>
  <c r="D256" i="12"/>
  <c r="E256" i="12"/>
  <c r="B256" i="12"/>
  <c r="D257" i="12"/>
  <c r="C258" i="12"/>
  <c r="D259" i="12"/>
  <c r="C260" i="12"/>
  <c r="D260" i="12"/>
  <c r="E260" i="12"/>
  <c r="B260" i="12"/>
  <c r="B261" i="12"/>
  <c r="D262" i="12"/>
  <c r="F13" i="12"/>
  <c r="N11" i="12"/>
  <c r="M11" i="12"/>
  <c r="L11" i="12"/>
  <c r="J11" i="12"/>
  <c r="I11" i="12"/>
  <c r="H11" i="12"/>
  <c r="N12" i="12"/>
  <c r="M12" i="12"/>
  <c r="L12" i="12"/>
  <c r="J12" i="12"/>
  <c r="I12" i="12"/>
  <c r="H12" i="12"/>
  <c r="C7" i="11"/>
  <c r="D40" i="15"/>
  <c r="D39" i="15"/>
  <c r="D38" i="15"/>
  <c r="C22" i="15"/>
  <c r="C21" i="15"/>
  <c r="C20" i="15"/>
  <c r="C27" i="15"/>
  <c r="C26" i="15"/>
  <c r="C25" i="15"/>
  <c r="B27" i="15"/>
  <c r="B26" i="15"/>
  <c r="F8" i="15"/>
  <c r="F7" i="15"/>
  <c r="E176" i="12" l="1"/>
  <c r="E172" i="12"/>
  <c r="B168" i="12"/>
  <c r="C164" i="12"/>
  <c r="D160" i="12"/>
  <c r="E156" i="12"/>
  <c r="D152" i="12"/>
  <c r="E148" i="12"/>
  <c r="E144" i="12"/>
  <c r="E140" i="12"/>
  <c r="B136" i="12"/>
  <c r="E132" i="12"/>
  <c r="B120" i="12"/>
  <c r="D108" i="12"/>
  <c r="B92" i="12"/>
  <c r="C80" i="12"/>
  <c r="D176" i="12"/>
  <c r="D172" i="12"/>
  <c r="E168" i="12"/>
  <c r="B164" i="12"/>
  <c r="U164" i="12" s="1"/>
  <c r="C160" i="12"/>
  <c r="D156" i="12"/>
  <c r="C152" i="12"/>
  <c r="D148" i="12"/>
  <c r="D144" i="12"/>
  <c r="D140" i="12"/>
  <c r="C136" i="12"/>
  <c r="D124" i="12"/>
  <c r="E120" i="12"/>
  <c r="C108" i="12"/>
  <c r="E100" i="12"/>
  <c r="D88" i="12"/>
  <c r="B76" i="12"/>
  <c r="B149" i="12"/>
  <c r="B185" i="12"/>
  <c r="U185" i="12" s="1"/>
  <c r="B165" i="12"/>
  <c r="U165" i="12" s="1"/>
  <c r="B145" i="12"/>
  <c r="U145" i="12" s="1"/>
  <c r="B181" i="12"/>
  <c r="B169" i="12"/>
  <c r="U169" i="12" s="1"/>
  <c r="B137" i="12"/>
  <c r="U137" i="12" s="1"/>
  <c r="B117" i="12"/>
  <c r="U117" i="12" s="1"/>
  <c r="E94" i="12"/>
  <c r="E136" i="12"/>
  <c r="D136" i="12"/>
  <c r="D132" i="12"/>
  <c r="E128" i="12"/>
  <c r="B124" i="12"/>
  <c r="U124" i="12" s="1"/>
  <c r="D120" i="12"/>
  <c r="B116" i="12"/>
  <c r="E112" i="12"/>
  <c r="C132" i="12"/>
  <c r="D128" i="12"/>
  <c r="E124" i="12"/>
  <c r="C120" i="12"/>
  <c r="E116" i="12"/>
  <c r="C112" i="12"/>
  <c r="B109" i="12"/>
  <c r="U109" i="12" s="1"/>
  <c r="D72" i="12"/>
  <c r="G265" i="12"/>
  <c r="B133" i="12"/>
  <c r="B121" i="12"/>
  <c r="U121" i="12" s="1"/>
  <c r="D53" i="12"/>
  <c r="D261" i="12"/>
  <c r="B257" i="12"/>
  <c r="D245" i="12"/>
  <c r="B229" i="12"/>
  <c r="D225" i="12"/>
  <c r="B213" i="12"/>
  <c r="B209" i="12"/>
  <c r="B205" i="12"/>
  <c r="D189" i="12"/>
  <c r="B173" i="12"/>
  <c r="B161" i="12"/>
  <c r="U161" i="12" s="1"/>
  <c r="B125" i="12"/>
  <c r="U125" i="12" s="1"/>
  <c r="B45" i="12"/>
  <c r="U45" i="12" s="1"/>
  <c r="D253" i="12"/>
  <c r="D241" i="12"/>
  <c r="D237" i="12"/>
  <c r="D233" i="12"/>
  <c r="D227" i="12"/>
  <c r="D221" i="12"/>
  <c r="D197" i="12"/>
  <c r="B193" i="12"/>
  <c r="U193" i="12" s="1"/>
  <c r="B157" i="12"/>
  <c r="U157" i="12" s="1"/>
  <c r="B141" i="12"/>
  <c r="U141" i="12" s="1"/>
  <c r="B129" i="12"/>
  <c r="U129" i="12" s="1"/>
  <c r="B113" i="12"/>
  <c r="U113" i="12" s="1"/>
  <c r="V54" i="12"/>
  <c r="V58" i="12"/>
  <c r="V62" i="12"/>
  <c r="V66" i="12"/>
  <c r="V70" i="12"/>
  <c r="V74" i="12"/>
  <c r="V78" i="12"/>
  <c r="V82" i="12"/>
  <c r="V86" i="12"/>
  <c r="V90" i="12"/>
  <c r="V94" i="12"/>
  <c r="V98" i="12"/>
  <c r="V102" i="12"/>
  <c r="V106" i="12"/>
  <c r="V110" i="12"/>
  <c r="V114" i="12"/>
  <c r="V118" i="12"/>
  <c r="V122" i="12"/>
  <c r="V126" i="12"/>
  <c r="V130" i="12"/>
  <c r="V134" i="12"/>
  <c r="V138" i="12"/>
  <c r="V142" i="12"/>
  <c r="V146" i="12"/>
  <c r="V150" i="12"/>
  <c r="V154" i="12"/>
  <c r="V158" i="12"/>
  <c r="V162" i="12"/>
  <c r="V166" i="12"/>
  <c r="V170" i="12"/>
  <c r="V174" i="12"/>
  <c r="V178" i="12"/>
  <c r="V182" i="12"/>
  <c r="V186" i="12"/>
  <c r="V190" i="12"/>
  <c r="V194" i="12"/>
  <c r="V198" i="12"/>
  <c r="V202" i="12"/>
  <c r="V206" i="12"/>
  <c r="V210" i="12"/>
  <c r="V214" i="12"/>
  <c r="V218" i="12"/>
  <c r="V222" i="12"/>
  <c r="V226" i="12"/>
  <c r="V230" i="12"/>
  <c r="V234" i="12"/>
  <c r="V238" i="12"/>
  <c r="V242" i="12"/>
  <c r="V246" i="12"/>
  <c r="V250" i="12"/>
  <c r="V254" i="12"/>
  <c r="V258" i="12"/>
  <c r="V262" i="12"/>
  <c r="V53" i="12"/>
  <c r="V61" i="12"/>
  <c r="V69" i="12"/>
  <c r="V77" i="12"/>
  <c r="V81" i="12"/>
  <c r="V85" i="12"/>
  <c r="V89" i="12"/>
  <c r="V93" i="12"/>
  <c r="V97" i="12"/>
  <c r="V101" i="12"/>
  <c r="V105" i="12"/>
  <c r="V109" i="12"/>
  <c r="V113" i="12"/>
  <c r="V117" i="12"/>
  <c r="V121" i="12"/>
  <c r="V125" i="12"/>
  <c r="V129" i="12"/>
  <c r="U133" i="12"/>
  <c r="V133" i="12"/>
  <c r="V137" i="12"/>
  <c r="V141" i="12"/>
  <c r="V145" i="12"/>
  <c r="U149" i="12"/>
  <c r="V149" i="12"/>
  <c r="U153" i="12"/>
  <c r="V153" i="12"/>
  <c r="V157" i="12"/>
  <c r="V161" i="12"/>
  <c r="V165" i="12"/>
  <c r="V169" i="12"/>
  <c r="U173" i="12"/>
  <c r="V173" i="12"/>
  <c r="U177" i="12"/>
  <c r="V177" i="12"/>
  <c r="U181" i="12"/>
  <c r="V181" i="12"/>
  <c r="V185" i="12"/>
  <c r="V189" i="12"/>
  <c r="V193" i="12"/>
  <c r="U197" i="12"/>
  <c r="V197" i="12"/>
  <c r="V201" i="12"/>
  <c r="U205" i="12"/>
  <c r="V205" i="12"/>
  <c r="U209" i="12"/>
  <c r="V209" i="12"/>
  <c r="U213" i="12"/>
  <c r="V213" i="12"/>
  <c r="V217" i="12"/>
  <c r="U221" i="12"/>
  <c r="V221" i="12"/>
  <c r="U225" i="12"/>
  <c r="V225" i="12"/>
  <c r="U229" i="12"/>
  <c r="V229" i="12"/>
  <c r="V233" i="12"/>
  <c r="U237" i="12"/>
  <c r="V237" i="12"/>
  <c r="U241" i="12"/>
  <c r="V241" i="12"/>
  <c r="U245" i="12"/>
  <c r="V245" i="12"/>
  <c r="V249" i="12"/>
  <c r="U253" i="12"/>
  <c r="V253" i="12"/>
  <c r="U257" i="12"/>
  <c r="V257" i="12"/>
  <c r="U261" i="12"/>
  <c r="V261" i="12"/>
  <c r="V50" i="12"/>
  <c r="V49" i="12"/>
  <c r="V65" i="12"/>
  <c r="V48" i="12"/>
  <c r="U56" i="12"/>
  <c r="V56" i="12"/>
  <c r="V64" i="12"/>
  <c r="V72" i="12"/>
  <c r="V80" i="12"/>
  <c r="V88" i="12"/>
  <c r="V96" i="12"/>
  <c r="U104" i="12"/>
  <c r="V104" i="12"/>
  <c r="V112" i="12"/>
  <c r="U120" i="12"/>
  <c r="V120" i="12"/>
  <c r="U128" i="12"/>
  <c r="V128" i="12"/>
  <c r="U140" i="12"/>
  <c r="V140" i="12"/>
  <c r="U148" i="12"/>
  <c r="V148" i="12"/>
  <c r="U156" i="12"/>
  <c r="V156" i="12"/>
  <c r="V164" i="12"/>
  <c r="U168" i="12"/>
  <c r="V168" i="12"/>
  <c r="U172" i="12"/>
  <c r="V172" i="12"/>
  <c r="U176" i="12"/>
  <c r="V176" i="12"/>
  <c r="U184" i="12"/>
  <c r="V184" i="12"/>
  <c r="U188" i="12"/>
  <c r="V188" i="12"/>
  <c r="U192" i="12"/>
  <c r="V192" i="12"/>
  <c r="U196" i="12"/>
  <c r="V196" i="12"/>
  <c r="U200" i="12"/>
  <c r="V200" i="12"/>
  <c r="U204" i="12"/>
  <c r="V204" i="12"/>
  <c r="U208" i="12"/>
  <c r="V208" i="12"/>
  <c r="U212" i="12"/>
  <c r="V212" i="12"/>
  <c r="U216" i="12"/>
  <c r="V216" i="12"/>
  <c r="U220" i="12"/>
  <c r="V220" i="12"/>
  <c r="U224" i="12"/>
  <c r="V224" i="12"/>
  <c r="U228" i="12"/>
  <c r="V228" i="12"/>
  <c r="U232" i="12"/>
  <c r="V232" i="12"/>
  <c r="U236" i="12"/>
  <c r="V236" i="12"/>
  <c r="U240" i="12"/>
  <c r="V240" i="12"/>
  <c r="U244" i="12"/>
  <c r="V244" i="12"/>
  <c r="U248" i="12"/>
  <c r="V248" i="12"/>
  <c r="U252" i="12"/>
  <c r="V252" i="12"/>
  <c r="U256" i="12"/>
  <c r="V256" i="12"/>
  <c r="U260" i="12"/>
  <c r="V260" i="12"/>
  <c r="V42" i="12"/>
  <c r="V45" i="12"/>
  <c r="V57" i="12"/>
  <c r="V73" i="12"/>
  <c r="V52" i="12"/>
  <c r="V60" i="12"/>
  <c r="V68" i="12"/>
  <c r="U76" i="12"/>
  <c r="V76" i="12"/>
  <c r="U84" i="12"/>
  <c r="V84" i="12"/>
  <c r="U92" i="12"/>
  <c r="V92" i="12"/>
  <c r="V100" i="12"/>
  <c r="V108" i="12"/>
  <c r="U116" i="12"/>
  <c r="V116" i="12"/>
  <c r="V124" i="12"/>
  <c r="U132" i="12"/>
  <c r="V132" i="12"/>
  <c r="U136" i="12"/>
  <c r="V136" i="12"/>
  <c r="U144" i="12"/>
  <c r="V144" i="12"/>
  <c r="U152" i="12"/>
  <c r="V152" i="12"/>
  <c r="U160" i="12"/>
  <c r="V160" i="12"/>
  <c r="U180" i="12"/>
  <c r="V180" i="12"/>
  <c r="V195" i="12"/>
  <c r="V227" i="12"/>
  <c r="V259" i="12"/>
  <c r="D116" i="12"/>
  <c r="B112" i="12"/>
  <c r="U112" i="12" s="1"/>
  <c r="B108" i="12"/>
  <c r="U108" i="12" s="1"/>
  <c r="B105" i="12"/>
  <c r="U105" i="12" s="1"/>
  <c r="B100" i="12"/>
  <c r="U100" i="12" s="1"/>
  <c r="B97" i="12"/>
  <c r="U97" i="12" s="1"/>
  <c r="B80" i="12"/>
  <c r="U80" i="12" s="1"/>
  <c r="B69" i="12"/>
  <c r="U69" i="12" s="1"/>
  <c r="B49" i="12"/>
  <c r="U49" i="12" s="1"/>
  <c r="D112" i="12"/>
  <c r="E108" i="12"/>
  <c r="C106" i="12"/>
  <c r="D104" i="12"/>
  <c r="D100" i="12"/>
  <c r="B96" i="12"/>
  <c r="U96" i="12" s="1"/>
  <c r="C84" i="12"/>
  <c r="C76" i="12"/>
  <c r="D57" i="12"/>
  <c r="D48" i="12"/>
  <c r="D42" i="12"/>
  <c r="B101" i="12"/>
  <c r="U101" i="12" s="1"/>
  <c r="E96" i="12"/>
  <c r="E92" i="12"/>
  <c r="B85" i="12"/>
  <c r="U85" i="12" s="1"/>
  <c r="D80" i="12"/>
  <c r="C74" i="12"/>
  <c r="E60" i="12"/>
  <c r="B52" i="12"/>
  <c r="U52" i="12" s="1"/>
  <c r="E44" i="12"/>
  <c r="C246" i="12"/>
  <c r="E242" i="12"/>
  <c r="E234" i="12"/>
  <c r="E230" i="12"/>
  <c r="C222" i="12"/>
  <c r="E218" i="12"/>
  <c r="D214" i="12"/>
  <c r="E206" i="12"/>
  <c r="E194" i="12"/>
  <c r="D190" i="12"/>
  <c r="C178" i="12"/>
  <c r="C174" i="12"/>
  <c r="E170" i="12"/>
  <c r="E166" i="12"/>
  <c r="D162" i="12"/>
  <c r="D158" i="12"/>
  <c r="C146" i="12"/>
  <c r="C142" i="12"/>
  <c r="E138" i="12"/>
  <c r="E134" i="12"/>
  <c r="D130" i="12"/>
  <c r="D126" i="12"/>
  <c r="C114" i="12"/>
  <c r="C110" i="12"/>
  <c r="E106" i="12"/>
  <c r="E102" i="12"/>
  <c r="D98" i="12"/>
  <c r="D94" i="12"/>
  <c r="C70" i="12"/>
  <c r="C66" i="12"/>
  <c r="C62" i="12"/>
  <c r="E246" i="12"/>
  <c r="D230" i="12"/>
  <c r="C226" i="12"/>
  <c r="E222" i="12"/>
  <c r="C210" i="12"/>
  <c r="D206" i="12"/>
  <c r="C202" i="12"/>
  <c r="C182" i="12"/>
  <c r="E174" i="12"/>
  <c r="D170" i="12"/>
  <c r="C150" i="12"/>
  <c r="E142" i="12"/>
  <c r="D138" i="12"/>
  <c r="D134" i="12"/>
  <c r="C122" i="12"/>
  <c r="C118" i="12"/>
  <c r="E114" i="12"/>
  <c r="E110" i="12"/>
  <c r="D106" i="12"/>
  <c r="D102" i="12"/>
  <c r="C90" i="12"/>
  <c r="D66" i="12"/>
  <c r="E62" i="12"/>
  <c r="D58" i="12"/>
  <c r="E54" i="12"/>
  <c r="C50" i="12"/>
  <c r="E258" i="12"/>
  <c r="D254" i="12"/>
  <c r="C262" i="12"/>
  <c r="D258" i="12"/>
  <c r="C250" i="12"/>
  <c r="D242" i="12"/>
  <c r="C238" i="12"/>
  <c r="D234" i="12"/>
  <c r="D218" i="12"/>
  <c r="C198" i="12"/>
  <c r="D194" i="12"/>
  <c r="C186" i="12"/>
  <c r="E178" i="12"/>
  <c r="D166" i="12"/>
  <c r="C154" i="12"/>
  <c r="E146" i="12"/>
  <c r="E262" i="12"/>
  <c r="C254" i="12"/>
  <c r="E250" i="12"/>
  <c r="D246" i="12"/>
  <c r="E238" i="12"/>
  <c r="E226" i="12"/>
  <c r="D222" i="12"/>
  <c r="C214" i="12"/>
  <c r="E210" i="12"/>
  <c r="E202" i="12"/>
  <c r="E198" i="12"/>
  <c r="C190" i="12"/>
  <c r="E186" i="12"/>
  <c r="E182" i="12"/>
  <c r="D178" i="12"/>
  <c r="D174" i="12"/>
  <c r="C162" i="12"/>
  <c r="C158" i="12"/>
  <c r="E154" i="12"/>
  <c r="E150" i="12"/>
  <c r="D146" i="12"/>
  <c r="D142" i="12"/>
  <c r="C130" i="12"/>
  <c r="C126" i="12"/>
  <c r="E122" i="12"/>
  <c r="E118" i="12"/>
  <c r="D114" i="12"/>
  <c r="D110" i="12"/>
  <c r="C104" i="12"/>
  <c r="C100" i="12"/>
  <c r="C98" i="12"/>
  <c r="D96" i="12"/>
  <c r="B93" i="12"/>
  <c r="U93" i="12" s="1"/>
  <c r="D90" i="12"/>
  <c r="C86" i="12"/>
  <c r="D82" i="12"/>
  <c r="B77" i="12"/>
  <c r="U77" i="12" s="1"/>
  <c r="B72" i="12"/>
  <c r="U72" i="12" s="1"/>
  <c r="B68" i="12"/>
  <c r="U68" i="12" s="1"/>
  <c r="D64" i="12"/>
  <c r="D60" i="12"/>
  <c r="C56" i="12"/>
  <c r="D50" i="12"/>
  <c r="C48" i="12"/>
  <c r="C42" i="12"/>
  <c r="B88" i="12"/>
  <c r="U88" i="12" s="1"/>
  <c r="C82" i="12"/>
  <c r="C78" i="12"/>
  <c r="D74" i="12"/>
  <c r="C72" i="12"/>
  <c r="C68" i="12"/>
  <c r="E64" i="12"/>
  <c r="B61" i="12"/>
  <c r="U61" i="12" s="1"/>
  <c r="C58" i="12"/>
  <c r="D54" i="12"/>
  <c r="D52" i="12"/>
  <c r="E48" i="12"/>
  <c r="D45" i="12"/>
  <c r="C94" i="12"/>
  <c r="C92" i="12"/>
  <c r="B89" i="12"/>
  <c r="U89" i="12" s="1"/>
  <c r="D86" i="12"/>
  <c r="D84" i="12"/>
  <c r="B81" i="12"/>
  <c r="U81" i="12" s="1"/>
  <c r="D78" i="12"/>
  <c r="D76" i="12"/>
  <c r="B73" i="12"/>
  <c r="U73" i="12" s="1"/>
  <c r="D70" i="12"/>
  <c r="D68" i="12"/>
  <c r="B65" i="12"/>
  <c r="U65" i="12" s="1"/>
  <c r="C64" i="12"/>
  <c r="B60" i="12"/>
  <c r="U60" i="12" s="1"/>
  <c r="E58" i="12"/>
  <c r="E56" i="12"/>
  <c r="B53" i="12"/>
  <c r="U53" i="12" s="1"/>
  <c r="C52" i="12"/>
  <c r="D49" i="12"/>
  <c r="E14" i="12"/>
  <c r="T14" i="12"/>
  <c r="C18" i="12"/>
  <c r="T18" i="12"/>
  <c r="D22" i="12"/>
  <c r="T22" i="12"/>
  <c r="D26" i="12"/>
  <c r="T26" i="12"/>
  <c r="D30" i="12"/>
  <c r="T30" i="12"/>
  <c r="C34" i="12"/>
  <c r="T34" i="12"/>
  <c r="E38" i="12"/>
  <c r="T38" i="12"/>
  <c r="D46" i="12"/>
  <c r="T46" i="12"/>
  <c r="B13" i="17"/>
  <c r="T13" i="12"/>
  <c r="B17" i="12"/>
  <c r="T17" i="12"/>
  <c r="B21" i="12"/>
  <c r="T21" i="12"/>
  <c r="B25" i="12"/>
  <c r="T25" i="12"/>
  <c r="B29" i="12"/>
  <c r="T29" i="12"/>
  <c r="B33" i="12"/>
  <c r="T33" i="12"/>
  <c r="D37" i="12"/>
  <c r="T37" i="12"/>
  <c r="D41" i="12"/>
  <c r="T41" i="12"/>
  <c r="B16" i="12"/>
  <c r="T16" i="12"/>
  <c r="E20" i="12"/>
  <c r="T20" i="12"/>
  <c r="C24" i="12"/>
  <c r="T24" i="12"/>
  <c r="C28" i="12"/>
  <c r="T28" i="12"/>
  <c r="D32" i="12"/>
  <c r="T32" i="12"/>
  <c r="E36" i="12"/>
  <c r="T36" i="12"/>
  <c r="C40" i="12"/>
  <c r="T40" i="12"/>
  <c r="C44" i="12"/>
  <c r="T44" i="12"/>
  <c r="D15" i="12"/>
  <c r="T15" i="12"/>
  <c r="T19" i="12"/>
  <c r="D23" i="12"/>
  <c r="T23" i="12"/>
  <c r="D27" i="12"/>
  <c r="T27" i="12"/>
  <c r="D31" i="12"/>
  <c r="T31" i="12"/>
  <c r="D35" i="12"/>
  <c r="T35" i="12"/>
  <c r="D39" i="12"/>
  <c r="T39" i="12"/>
  <c r="D43" i="12"/>
  <c r="T43" i="12"/>
  <c r="D47" i="12"/>
  <c r="T47" i="12"/>
  <c r="D51" i="12"/>
  <c r="T51" i="12"/>
  <c r="D55" i="12"/>
  <c r="T55" i="12"/>
  <c r="D59" i="12"/>
  <c r="T59" i="12"/>
  <c r="D63" i="12"/>
  <c r="T63" i="12"/>
  <c r="D67" i="12"/>
  <c r="T67" i="12"/>
  <c r="C71" i="12"/>
  <c r="T71" i="12"/>
  <c r="D75" i="12"/>
  <c r="T75" i="12"/>
  <c r="C79" i="12"/>
  <c r="T79" i="12"/>
  <c r="D83" i="12"/>
  <c r="T83" i="12"/>
  <c r="C87" i="12"/>
  <c r="T87" i="12"/>
  <c r="D91" i="12"/>
  <c r="T91" i="12"/>
  <c r="C95" i="12"/>
  <c r="T95" i="12"/>
  <c r="D99" i="12"/>
  <c r="T99" i="12"/>
  <c r="C103" i="12"/>
  <c r="T103" i="12"/>
  <c r="D107" i="12"/>
  <c r="T107" i="12"/>
  <c r="C111" i="12"/>
  <c r="T111" i="12"/>
  <c r="D115" i="12"/>
  <c r="T115" i="12"/>
  <c r="C119" i="12"/>
  <c r="T119" i="12"/>
  <c r="D123" i="12"/>
  <c r="T123" i="12"/>
  <c r="C127" i="12"/>
  <c r="T127" i="12"/>
  <c r="D131" i="12"/>
  <c r="T131" i="12"/>
  <c r="C135" i="12"/>
  <c r="T135" i="12"/>
  <c r="D139" i="12"/>
  <c r="T139" i="12"/>
  <c r="C143" i="12"/>
  <c r="T143" i="12"/>
  <c r="D147" i="12"/>
  <c r="T147" i="12"/>
  <c r="C151" i="12"/>
  <c r="T151" i="12"/>
  <c r="D155" i="12"/>
  <c r="T155" i="12"/>
  <c r="C159" i="12"/>
  <c r="T159" i="12"/>
  <c r="D163" i="12"/>
  <c r="T163" i="12"/>
  <c r="C167" i="12"/>
  <c r="T167" i="12"/>
  <c r="D171" i="12"/>
  <c r="T171" i="12"/>
  <c r="C175" i="12"/>
  <c r="T175" i="12"/>
  <c r="D179" i="12"/>
  <c r="T179" i="12"/>
  <c r="C183" i="12"/>
  <c r="T183" i="12"/>
  <c r="D187" i="12"/>
  <c r="T187" i="12"/>
  <c r="B191" i="12"/>
  <c r="T191" i="12"/>
  <c r="D199" i="12"/>
  <c r="T199" i="12"/>
  <c r="D203" i="12"/>
  <c r="T203" i="12"/>
  <c r="D207" i="12"/>
  <c r="T207" i="12"/>
  <c r="D211" i="12"/>
  <c r="T211" i="12"/>
  <c r="D215" i="12"/>
  <c r="T215" i="12"/>
  <c r="D219" i="12"/>
  <c r="T219" i="12"/>
  <c r="B223" i="12"/>
  <c r="T223" i="12"/>
  <c r="D231" i="12"/>
  <c r="T231" i="12"/>
  <c r="D235" i="12"/>
  <c r="T235" i="12"/>
  <c r="D239" i="12"/>
  <c r="T239" i="12"/>
  <c r="D243" i="12"/>
  <c r="T243" i="12"/>
  <c r="D247" i="12"/>
  <c r="T247" i="12"/>
  <c r="D251" i="12"/>
  <c r="T251" i="12"/>
  <c r="B255" i="12"/>
  <c r="T255" i="12"/>
  <c r="D92" i="12"/>
  <c r="E90" i="12"/>
  <c r="E88" i="12"/>
  <c r="E86" i="12"/>
  <c r="E84" i="12"/>
  <c r="E82" i="12"/>
  <c r="E80" i="12"/>
  <c r="E78" i="12"/>
  <c r="E76" i="12"/>
  <c r="E74" i="12"/>
  <c r="E72" i="12"/>
  <c r="E70" i="12"/>
  <c r="E68" i="12"/>
  <c r="E66" i="12"/>
  <c r="B64" i="12"/>
  <c r="U64" i="12" s="1"/>
  <c r="D62" i="12"/>
  <c r="D61" i="12"/>
  <c r="C60" i="12"/>
  <c r="B57" i="12"/>
  <c r="U57" i="12" s="1"/>
  <c r="D56" i="12"/>
  <c r="C54" i="12"/>
  <c r="E52" i="12"/>
  <c r="E50" i="12"/>
  <c r="B48" i="12"/>
  <c r="U48" i="12" s="1"/>
  <c r="E46" i="12"/>
  <c r="B44" i="12"/>
  <c r="E42" i="12"/>
  <c r="E32" i="12"/>
  <c r="C22" i="12"/>
  <c r="B12" i="17"/>
  <c r="D40" i="12"/>
  <c r="E30" i="12"/>
  <c r="B20" i="12"/>
  <c r="D12" i="17"/>
  <c r="C12" i="17"/>
  <c r="C13" i="17"/>
  <c r="C14" i="17"/>
  <c r="C26" i="12"/>
  <c r="D18" i="12"/>
  <c r="C75" i="12"/>
  <c r="C83" i="12"/>
  <c r="D28" i="12"/>
  <c r="B36" i="12"/>
  <c r="E28" i="12"/>
  <c r="D16" i="12"/>
  <c r="D255" i="12"/>
  <c r="D223" i="12"/>
  <c r="D191" i="12"/>
  <c r="D183" i="12"/>
  <c r="D175" i="12"/>
  <c r="D167" i="12"/>
  <c r="D159" i="12"/>
  <c r="D151" i="12"/>
  <c r="D143" i="12"/>
  <c r="D135" i="12"/>
  <c r="D127" i="12"/>
  <c r="D119" i="12"/>
  <c r="D111" i="12"/>
  <c r="D103" i="12"/>
  <c r="D95" i="12"/>
  <c r="D87" i="12"/>
  <c r="D79" i="12"/>
  <c r="D71" i="12"/>
  <c r="B251" i="12"/>
  <c r="B231" i="12"/>
  <c r="B219" i="12"/>
  <c r="B199" i="12"/>
  <c r="D33" i="12"/>
  <c r="D24" i="12"/>
  <c r="B41" i="12"/>
  <c r="E40" i="12"/>
  <c r="B40" i="12"/>
  <c r="D38" i="12"/>
  <c r="C38" i="12"/>
  <c r="C36" i="12"/>
  <c r="D36" i="12"/>
  <c r="E34" i="12"/>
  <c r="B32" i="12"/>
  <c r="C32" i="12"/>
  <c r="C30" i="12"/>
  <c r="D29" i="12"/>
  <c r="B28" i="12"/>
  <c r="E24" i="12"/>
  <c r="B24" i="12"/>
  <c r="E22" i="12"/>
  <c r="D21" i="12"/>
  <c r="C20" i="12"/>
  <c r="D20" i="12"/>
  <c r="E18" i="12"/>
  <c r="E16" i="12"/>
  <c r="C16" i="12"/>
  <c r="C14" i="12"/>
  <c r="D14" i="12"/>
  <c r="D17" i="12"/>
  <c r="E253" i="12"/>
  <c r="C253" i="12"/>
  <c r="C247" i="12"/>
  <c r="E247" i="12"/>
  <c r="E237" i="12"/>
  <c r="C237" i="12"/>
  <c r="C231" i="12"/>
  <c r="E231" i="12"/>
  <c r="E221" i="12"/>
  <c r="C221" i="12"/>
  <c r="C215" i="12"/>
  <c r="E215" i="12"/>
  <c r="E205" i="12"/>
  <c r="C205" i="12"/>
  <c r="C199" i="12"/>
  <c r="E199" i="12"/>
  <c r="E189" i="12"/>
  <c r="C189" i="12"/>
  <c r="E185" i="12"/>
  <c r="D185" i="12"/>
  <c r="C185" i="12"/>
  <c r="E169" i="12"/>
  <c r="D169" i="12"/>
  <c r="C169" i="12"/>
  <c r="E257" i="12"/>
  <c r="C257" i="12"/>
  <c r="C251" i="12"/>
  <c r="E251" i="12"/>
  <c r="E241" i="12"/>
  <c r="C241" i="12"/>
  <c r="C235" i="12"/>
  <c r="E235" i="12"/>
  <c r="E225" i="12"/>
  <c r="C225" i="12"/>
  <c r="C219" i="12"/>
  <c r="E219" i="12"/>
  <c r="E209" i="12"/>
  <c r="C209" i="12"/>
  <c r="C203" i="12"/>
  <c r="E203" i="12"/>
  <c r="E193" i="12"/>
  <c r="C193" i="12"/>
  <c r="E181" i="12"/>
  <c r="D181" i="12"/>
  <c r="C181" i="12"/>
  <c r="E165" i="12"/>
  <c r="D165" i="12"/>
  <c r="C165" i="12"/>
  <c r="B259" i="12"/>
  <c r="U259" i="12" s="1"/>
  <c r="B249" i="12"/>
  <c r="U249" i="12" s="1"/>
  <c r="B243" i="12"/>
  <c r="B233" i="12"/>
  <c r="U233" i="12" s="1"/>
  <c r="B227" i="12"/>
  <c r="U227" i="12" s="1"/>
  <c r="B217" i="12"/>
  <c r="U217" i="12" s="1"/>
  <c r="B211" i="12"/>
  <c r="B201" i="12"/>
  <c r="U201" i="12" s="1"/>
  <c r="B195" i="12"/>
  <c r="U195" i="12" s="1"/>
  <c r="E261" i="12"/>
  <c r="C261" i="12"/>
  <c r="C255" i="12"/>
  <c r="E255" i="12"/>
  <c r="E245" i="12"/>
  <c r="C245" i="12"/>
  <c r="C239" i="12"/>
  <c r="E239" i="12"/>
  <c r="E229" i="12"/>
  <c r="C229" i="12"/>
  <c r="C223" i="12"/>
  <c r="E223" i="12"/>
  <c r="E213" i="12"/>
  <c r="C213" i="12"/>
  <c r="C207" i="12"/>
  <c r="E207" i="12"/>
  <c r="E197" i="12"/>
  <c r="C197" i="12"/>
  <c r="C191" i="12"/>
  <c r="E191" i="12"/>
  <c r="E177" i="12"/>
  <c r="D177" i="12"/>
  <c r="C177" i="12"/>
  <c r="E161" i="12"/>
  <c r="D161" i="12"/>
  <c r="C161" i="12"/>
  <c r="B189" i="12"/>
  <c r="U189" i="12" s="1"/>
  <c r="C259" i="12"/>
  <c r="E259" i="12"/>
  <c r="E249" i="12"/>
  <c r="C249" i="12"/>
  <c r="C243" i="12"/>
  <c r="E243" i="12"/>
  <c r="E233" i="12"/>
  <c r="C233" i="12"/>
  <c r="C227" i="12"/>
  <c r="E227" i="12"/>
  <c r="E217" i="12"/>
  <c r="C217" i="12"/>
  <c r="C211" i="12"/>
  <c r="E211" i="12"/>
  <c r="E201" i="12"/>
  <c r="C201" i="12"/>
  <c r="C195" i="12"/>
  <c r="E195" i="12"/>
  <c r="E173" i="12"/>
  <c r="D173" i="12"/>
  <c r="C173" i="12"/>
  <c r="E157" i="12"/>
  <c r="D157" i="12"/>
  <c r="C157" i="12"/>
  <c r="B262" i="12"/>
  <c r="U262" i="12" s="1"/>
  <c r="B258" i="12"/>
  <c r="U258" i="12" s="1"/>
  <c r="B254" i="12"/>
  <c r="U254" i="12" s="1"/>
  <c r="B250" i="12"/>
  <c r="U250" i="12" s="1"/>
  <c r="B246" i="12"/>
  <c r="U246" i="12" s="1"/>
  <c r="B242" i="12"/>
  <c r="U242" i="12" s="1"/>
  <c r="B238" i="12"/>
  <c r="U238" i="12" s="1"/>
  <c r="B234" i="12"/>
  <c r="U234" i="12" s="1"/>
  <c r="B230" i="12"/>
  <c r="U230" i="12" s="1"/>
  <c r="B226" i="12"/>
  <c r="U226" i="12" s="1"/>
  <c r="B222" i="12"/>
  <c r="U222" i="12" s="1"/>
  <c r="B218" i="12"/>
  <c r="U218" i="12" s="1"/>
  <c r="B214" i="12"/>
  <c r="U214" i="12" s="1"/>
  <c r="B210" i="12"/>
  <c r="U210" i="12" s="1"/>
  <c r="B206" i="12"/>
  <c r="U206" i="12" s="1"/>
  <c r="B202" i="12"/>
  <c r="U202" i="12" s="1"/>
  <c r="B198" i="12"/>
  <c r="U198" i="12" s="1"/>
  <c r="B194" i="12"/>
  <c r="U194" i="12" s="1"/>
  <c r="B190" i="12"/>
  <c r="U190" i="12" s="1"/>
  <c r="E187" i="12"/>
  <c r="B186" i="12"/>
  <c r="U186" i="12" s="1"/>
  <c r="E183" i="12"/>
  <c r="B182" i="12"/>
  <c r="U182" i="12" s="1"/>
  <c r="E179" i="12"/>
  <c r="B178" i="12"/>
  <c r="U178" i="12" s="1"/>
  <c r="E175" i="12"/>
  <c r="B174" i="12"/>
  <c r="U174" i="12" s="1"/>
  <c r="E171" i="12"/>
  <c r="B170" i="12"/>
  <c r="U170" i="12" s="1"/>
  <c r="E167" i="12"/>
  <c r="B166" i="12"/>
  <c r="U166" i="12" s="1"/>
  <c r="E163" i="12"/>
  <c r="B162" i="12"/>
  <c r="U162" i="12" s="1"/>
  <c r="E159" i="12"/>
  <c r="B158" i="12"/>
  <c r="U158" i="12" s="1"/>
  <c r="E155" i="12"/>
  <c r="B154" i="12"/>
  <c r="U154" i="12" s="1"/>
  <c r="C153" i="12"/>
  <c r="E151" i="12"/>
  <c r="B150" i="12"/>
  <c r="U150" i="12" s="1"/>
  <c r="C149" i="12"/>
  <c r="E147" i="12"/>
  <c r="B146" i="12"/>
  <c r="U146" i="12" s="1"/>
  <c r="C145" i="12"/>
  <c r="E143" i="12"/>
  <c r="B142" i="12"/>
  <c r="U142" i="12" s="1"/>
  <c r="C141" i="12"/>
  <c r="E139" i="12"/>
  <c r="B138" i="12"/>
  <c r="U138" i="12" s="1"/>
  <c r="C137" i="12"/>
  <c r="E135" i="12"/>
  <c r="B134" i="12"/>
  <c r="U134" i="12" s="1"/>
  <c r="C133" i="12"/>
  <c r="E131" i="12"/>
  <c r="B130" i="12"/>
  <c r="U130" i="12" s="1"/>
  <c r="C129" i="12"/>
  <c r="E127" i="12"/>
  <c r="B126" i="12"/>
  <c r="U126" i="12" s="1"/>
  <c r="C125" i="12"/>
  <c r="E123" i="12"/>
  <c r="B122" i="12"/>
  <c r="U122" i="12" s="1"/>
  <c r="C121" i="12"/>
  <c r="E119" i="12"/>
  <c r="B118" i="12"/>
  <c r="U118" i="12" s="1"/>
  <c r="C117" i="12"/>
  <c r="E115" i="12"/>
  <c r="B114" i="12"/>
  <c r="U114" i="12" s="1"/>
  <c r="C113" i="12"/>
  <c r="E111" i="12"/>
  <c r="B110" i="12"/>
  <c r="U110" i="12" s="1"/>
  <c r="C109" i="12"/>
  <c r="E107" i="12"/>
  <c r="B106" i="12"/>
  <c r="U106" i="12" s="1"/>
  <c r="C105" i="12"/>
  <c r="E103" i="12"/>
  <c r="B102" i="12"/>
  <c r="U102" i="12" s="1"/>
  <c r="C101" i="12"/>
  <c r="E99" i="12"/>
  <c r="B98" i="12"/>
  <c r="U98" i="12" s="1"/>
  <c r="C97" i="12"/>
  <c r="E95" i="12"/>
  <c r="B94" i="12"/>
  <c r="U94" i="12" s="1"/>
  <c r="C93" i="12"/>
  <c r="E91" i="12"/>
  <c r="B90" i="12"/>
  <c r="U90" i="12" s="1"/>
  <c r="C89" i="12"/>
  <c r="E87" i="12"/>
  <c r="B86" i="12"/>
  <c r="U86" i="12" s="1"/>
  <c r="C85" i="12"/>
  <c r="E83" i="12"/>
  <c r="B82" i="12"/>
  <c r="U82" i="12" s="1"/>
  <c r="C81" i="12"/>
  <c r="E79" i="12"/>
  <c r="B78" i="12"/>
  <c r="U78" i="12" s="1"/>
  <c r="C77" i="12"/>
  <c r="E75" i="12"/>
  <c r="B74" i="12"/>
  <c r="U74" i="12" s="1"/>
  <c r="C73" i="12"/>
  <c r="E71" i="12"/>
  <c r="B70" i="12"/>
  <c r="U70" i="12" s="1"/>
  <c r="C69" i="12"/>
  <c r="E67" i="12"/>
  <c r="B66" i="12"/>
  <c r="U66" i="12" s="1"/>
  <c r="C65" i="12"/>
  <c r="E63" i="12"/>
  <c r="B62" i="12"/>
  <c r="U62" i="12" s="1"/>
  <c r="C61" i="12"/>
  <c r="E59" i="12"/>
  <c r="B58" i="12"/>
  <c r="U58" i="12" s="1"/>
  <c r="C57" i="12"/>
  <c r="E55" i="12"/>
  <c r="B54" i="12"/>
  <c r="U54" i="12" s="1"/>
  <c r="C53" i="12"/>
  <c r="E51" i="12"/>
  <c r="B50" i="12"/>
  <c r="U50" i="12" s="1"/>
  <c r="C49" i="12"/>
  <c r="E47" i="12"/>
  <c r="B46" i="12"/>
  <c r="C45" i="12"/>
  <c r="E43" i="12"/>
  <c r="B42" i="12"/>
  <c r="U42" i="12" s="1"/>
  <c r="C41" i="12"/>
  <c r="E39" i="12"/>
  <c r="B38" i="12"/>
  <c r="C37" i="12"/>
  <c r="E35" i="12"/>
  <c r="B34" i="12"/>
  <c r="C33" i="12"/>
  <c r="E31" i="12"/>
  <c r="B30" i="12"/>
  <c r="C29" i="12"/>
  <c r="E27" i="12"/>
  <c r="B26" i="12"/>
  <c r="C25" i="12"/>
  <c r="E23" i="12"/>
  <c r="B22" i="12"/>
  <c r="C21" i="12"/>
  <c r="E19" i="12"/>
  <c r="B18" i="12"/>
  <c r="C17" i="12"/>
  <c r="E15" i="12"/>
  <c r="B14" i="12"/>
  <c r="B187" i="12"/>
  <c r="B183" i="12"/>
  <c r="B179" i="12"/>
  <c r="B175" i="12"/>
  <c r="B171" i="12"/>
  <c r="B167" i="12"/>
  <c r="B163" i="12"/>
  <c r="B159" i="12"/>
  <c r="B155" i="12"/>
  <c r="D153" i="12"/>
  <c r="B151" i="12"/>
  <c r="D149" i="12"/>
  <c r="B147" i="12"/>
  <c r="D145" i="12"/>
  <c r="B143" i="12"/>
  <c r="D141" i="12"/>
  <c r="B139" i="12"/>
  <c r="D137" i="12"/>
  <c r="B135" i="12"/>
  <c r="D133" i="12"/>
  <c r="B131" i="12"/>
  <c r="D129" i="12"/>
  <c r="B127" i="12"/>
  <c r="D125" i="12"/>
  <c r="B123" i="12"/>
  <c r="D121" i="12"/>
  <c r="B119" i="12"/>
  <c r="D117" i="12"/>
  <c r="B115" i="12"/>
  <c r="D113" i="12"/>
  <c r="B111" i="12"/>
  <c r="D109" i="12"/>
  <c r="B107" i="12"/>
  <c r="D105" i="12"/>
  <c r="B103" i="12"/>
  <c r="D101" i="12"/>
  <c r="B99" i="12"/>
  <c r="D97" i="12"/>
  <c r="B95" i="12"/>
  <c r="D93" i="12"/>
  <c r="B91" i="12"/>
  <c r="D89" i="12"/>
  <c r="B87" i="12"/>
  <c r="D85" i="12"/>
  <c r="B83" i="12"/>
  <c r="D81" i="12"/>
  <c r="B79" i="12"/>
  <c r="D77" i="12"/>
  <c r="B75" i="12"/>
  <c r="D73" i="12"/>
  <c r="B71" i="12"/>
  <c r="D69" i="12"/>
  <c r="B67" i="12"/>
  <c r="B63" i="12"/>
  <c r="B59" i="12"/>
  <c r="B55" i="12"/>
  <c r="B51" i="12"/>
  <c r="B47" i="12"/>
  <c r="B43" i="12"/>
  <c r="B39" i="12"/>
  <c r="B35" i="12"/>
  <c r="B31" i="12"/>
  <c r="B27" i="12"/>
  <c r="B23" i="12"/>
  <c r="B19" i="12"/>
  <c r="B15" i="12"/>
  <c r="E153" i="12"/>
  <c r="E149" i="12"/>
  <c r="E145" i="12"/>
  <c r="E141" i="12"/>
  <c r="E137" i="12"/>
  <c r="E133" i="12"/>
  <c r="E129" i="12"/>
  <c r="E125" i="12"/>
  <c r="E121" i="12"/>
  <c r="E117" i="12"/>
  <c r="E113" i="12"/>
  <c r="E109" i="12"/>
  <c r="E105" i="12"/>
  <c r="E101" i="12"/>
  <c r="E97" i="12"/>
  <c r="E93" i="12"/>
  <c r="E89" i="12"/>
  <c r="E85" i="12"/>
  <c r="E81" i="12"/>
  <c r="E77" i="12"/>
  <c r="E73" i="12"/>
  <c r="E69" i="12"/>
  <c r="C67" i="12"/>
  <c r="E65" i="12"/>
  <c r="C63" i="12"/>
  <c r="E61" i="12"/>
  <c r="C59" i="12"/>
  <c r="E57" i="12"/>
  <c r="C55" i="12"/>
  <c r="E53" i="12"/>
  <c r="C51" i="12"/>
  <c r="E49" i="12"/>
  <c r="C47" i="12"/>
  <c r="E45" i="12"/>
  <c r="C43" i="12"/>
  <c r="E41" i="12"/>
  <c r="C39" i="12"/>
  <c r="E37" i="12"/>
  <c r="C35" i="12"/>
  <c r="E33" i="12"/>
  <c r="C31" i="12"/>
  <c r="E29" i="12"/>
  <c r="C27" i="12"/>
  <c r="E25" i="12"/>
  <c r="C23" i="12"/>
  <c r="E21" i="12"/>
  <c r="C19" i="12"/>
  <c r="E17" i="12"/>
  <c r="C15" i="12"/>
  <c r="V13" i="12" l="1"/>
  <c r="U44" i="12"/>
  <c r="V44" i="12"/>
  <c r="U28" i="12"/>
  <c r="V28" i="12"/>
  <c r="U20" i="12"/>
  <c r="V20" i="12"/>
  <c r="U41" i="12"/>
  <c r="V41" i="12"/>
  <c r="U33" i="12"/>
  <c r="V33" i="12"/>
  <c r="V17" i="12"/>
  <c r="U17" i="12"/>
  <c r="U46" i="12"/>
  <c r="V46" i="12"/>
  <c r="U34" i="12"/>
  <c r="V34" i="12"/>
  <c r="U26" i="12"/>
  <c r="V26" i="12"/>
  <c r="U18" i="12"/>
  <c r="V18" i="12"/>
  <c r="U36" i="12"/>
  <c r="V36" i="12"/>
  <c r="V25" i="12"/>
  <c r="U25" i="12"/>
  <c r="U255" i="12"/>
  <c r="V255" i="12"/>
  <c r="U247" i="12"/>
  <c r="V247" i="12"/>
  <c r="U239" i="12"/>
  <c r="V239" i="12"/>
  <c r="U231" i="12"/>
  <c r="V231" i="12"/>
  <c r="U219" i="12"/>
  <c r="V219" i="12"/>
  <c r="U211" i="12"/>
  <c r="V211" i="12"/>
  <c r="U203" i="12"/>
  <c r="V203" i="12"/>
  <c r="U191" i="12"/>
  <c r="V191" i="12"/>
  <c r="U183" i="12"/>
  <c r="V183" i="12"/>
  <c r="U175" i="12"/>
  <c r="V175" i="12"/>
  <c r="U167" i="12"/>
  <c r="V167" i="12"/>
  <c r="U159" i="12"/>
  <c r="V159" i="12"/>
  <c r="U151" i="12"/>
  <c r="V151" i="12"/>
  <c r="V143" i="12"/>
  <c r="U143" i="12"/>
  <c r="U135" i="12"/>
  <c r="V135" i="12"/>
  <c r="U127" i="12"/>
  <c r="V127" i="12"/>
  <c r="U119" i="12"/>
  <c r="V119" i="12"/>
  <c r="U111" i="12"/>
  <c r="V111" i="12"/>
  <c r="U103" i="12"/>
  <c r="V103" i="12"/>
  <c r="U95" i="12"/>
  <c r="V95" i="12"/>
  <c r="V87" i="12"/>
  <c r="U87" i="12"/>
  <c r="V79" i="12"/>
  <c r="U79" i="12"/>
  <c r="V71" i="12"/>
  <c r="U71" i="12"/>
  <c r="V63" i="12"/>
  <c r="U63" i="12"/>
  <c r="V55" i="12"/>
  <c r="U55" i="12"/>
  <c r="V47" i="12"/>
  <c r="U47" i="12"/>
  <c r="V39" i="12"/>
  <c r="U39" i="12"/>
  <c r="V31" i="12"/>
  <c r="U31" i="12"/>
  <c r="U23" i="12"/>
  <c r="V23" i="12"/>
  <c r="U15" i="12"/>
  <c r="V15" i="12"/>
  <c r="U32" i="12"/>
  <c r="V32" i="12"/>
  <c r="U16" i="12"/>
  <c r="V16" i="12"/>
  <c r="U37" i="12"/>
  <c r="V37" i="12"/>
  <c r="U29" i="12"/>
  <c r="V29" i="12"/>
  <c r="U38" i="12"/>
  <c r="V38" i="12"/>
  <c r="U30" i="12"/>
  <c r="V30" i="12"/>
  <c r="U22" i="12"/>
  <c r="V22" i="12"/>
  <c r="U14" i="12"/>
  <c r="V14" i="12"/>
  <c r="U40" i="12"/>
  <c r="V40" i="12"/>
  <c r="U24" i="12"/>
  <c r="V24" i="12"/>
  <c r="V21" i="12"/>
  <c r="U21" i="12"/>
  <c r="U251" i="12"/>
  <c r="V251" i="12"/>
  <c r="U243" i="12"/>
  <c r="V243" i="12"/>
  <c r="U235" i="12"/>
  <c r="V235" i="12"/>
  <c r="U223" i="12"/>
  <c r="V223" i="12"/>
  <c r="U215" i="12"/>
  <c r="V215" i="12"/>
  <c r="U207" i="12"/>
  <c r="V207" i="12"/>
  <c r="U199" i="12"/>
  <c r="V199" i="12"/>
  <c r="U187" i="12"/>
  <c r="V187" i="12"/>
  <c r="U179" i="12"/>
  <c r="V179" i="12"/>
  <c r="U171" i="12"/>
  <c r="V171" i="12"/>
  <c r="U163" i="12"/>
  <c r="V163" i="12"/>
  <c r="U155" i="12"/>
  <c r="V155" i="12"/>
  <c r="U147" i="12"/>
  <c r="V147" i="12"/>
  <c r="U139" i="12"/>
  <c r="V139" i="12"/>
  <c r="U131" i="12"/>
  <c r="V131" i="12"/>
  <c r="U123" i="12"/>
  <c r="V123" i="12"/>
  <c r="U115" i="12"/>
  <c r="V115" i="12"/>
  <c r="U107" i="12"/>
  <c r="V107" i="12"/>
  <c r="U99" i="12"/>
  <c r="V99" i="12"/>
  <c r="U91" i="12"/>
  <c r="V91" i="12"/>
  <c r="V83" i="12"/>
  <c r="U83" i="12"/>
  <c r="V75" i="12"/>
  <c r="U75" i="12"/>
  <c r="V67" i="12"/>
  <c r="U67" i="12"/>
  <c r="V59" i="12"/>
  <c r="U59" i="12"/>
  <c r="V51" i="12"/>
  <c r="U51" i="12"/>
  <c r="V43" i="12"/>
  <c r="U43" i="12"/>
  <c r="V35" i="12"/>
  <c r="U35" i="12"/>
  <c r="V27" i="12"/>
  <c r="U27" i="12"/>
  <c r="U19" i="12"/>
  <c r="V19" i="12"/>
  <c r="B14" i="17"/>
  <c r="D14" i="17"/>
  <c r="D13" i="17"/>
  <c r="C261" i="11" l="1"/>
  <c r="D260" i="11"/>
  <c r="E259" i="11"/>
  <c r="C258" i="11"/>
  <c r="C257" i="11"/>
  <c r="D256" i="11"/>
  <c r="C255" i="11"/>
  <c r="C254" i="11"/>
  <c r="C253" i="11"/>
  <c r="D252" i="11"/>
  <c r="E251" i="11"/>
  <c r="C250" i="11"/>
  <c r="C249" i="11"/>
  <c r="D248" i="11"/>
  <c r="D247" i="11"/>
  <c r="C246" i="11"/>
  <c r="C245" i="11"/>
  <c r="D244" i="11"/>
  <c r="E243" i="11"/>
  <c r="C242" i="11"/>
  <c r="C241" i="11"/>
  <c r="D240" i="11"/>
  <c r="D239" i="11"/>
  <c r="C238" i="11"/>
  <c r="C237" i="11"/>
  <c r="D236" i="11"/>
  <c r="E235" i="11"/>
  <c r="C234" i="11"/>
  <c r="C233" i="11"/>
  <c r="D232" i="11"/>
  <c r="D231" i="11"/>
  <c r="C230" i="11"/>
  <c r="C229" i="11"/>
  <c r="D228" i="11"/>
  <c r="E227" i="11"/>
  <c r="C226" i="11"/>
  <c r="C225" i="11"/>
  <c r="D224" i="11"/>
  <c r="D223" i="11"/>
  <c r="C222" i="11"/>
  <c r="C221" i="11"/>
  <c r="D220" i="11"/>
  <c r="E219" i="11"/>
  <c r="C218" i="11"/>
  <c r="C217" i="11"/>
  <c r="D216" i="11"/>
  <c r="D215" i="11"/>
  <c r="C214" i="11"/>
  <c r="C213" i="11"/>
  <c r="D212" i="11"/>
  <c r="E211" i="11"/>
  <c r="C210" i="11"/>
  <c r="C209" i="11"/>
  <c r="D208" i="11"/>
  <c r="D207" i="11"/>
  <c r="C206" i="11"/>
  <c r="C205" i="11"/>
  <c r="D204" i="11"/>
  <c r="E203" i="11"/>
  <c r="C202" i="11"/>
  <c r="C201" i="11"/>
  <c r="D200" i="11"/>
  <c r="D199" i="11"/>
  <c r="C198" i="11"/>
  <c r="C197" i="11"/>
  <c r="D196" i="11"/>
  <c r="E195" i="11"/>
  <c r="C194" i="11"/>
  <c r="C193" i="11"/>
  <c r="D192" i="11"/>
  <c r="D191" i="11"/>
  <c r="C190" i="11"/>
  <c r="C189" i="11"/>
  <c r="D188" i="11"/>
  <c r="E187" i="11"/>
  <c r="C186" i="11"/>
  <c r="C185" i="11"/>
  <c r="D184" i="11"/>
  <c r="D183" i="11"/>
  <c r="C182" i="11"/>
  <c r="C181" i="11"/>
  <c r="D180" i="11"/>
  <c r="E179" i="11"/>
  <c r="C178" i="11"/>
  <c r="C177" i="11"/>
  <c r="D176" i="11"/>
  <c r="D175" i="11"/>
  <c r="C174" i="11"/>
  <c r="C173" i="11"/>
  <c r="D172" i="11"/>
  <c r="E171" i="11"/>
  <c r="C170" i="11"/>
  <c r="C169" i="11"/>
  <c r="D168" i="11"/>
  <c r="D167" i="11"/>
  <c r="C166" i="11"/>
  <c r="C165" i="11"/>
  <c r="D164" i="11"/>
  <c r="E163" i="11"/>
  <c r="C162" i="11"/>
  <c r="C161" i="11"/>
  <c r="D160" i="11"/>
  <c r="D159" i="11"/>
  <c r="C158" i="11"/>
  <c r="C157" i="11"/>
  <c r="D156" i="11"/>
  <c r="E155" i="11"/>
  <c r="C154" i="11"/>
  <c r="C153" i="11"/>
  <c r="D152" i="11"/>
  <c r="D151" i="11"/>
  <c r="C150" i="11"/>
  <c r="C149" i="11"/>
  <c r="D148" i="11"/>
  <c r="E147" i="11"/>
  <c r="C146" i="11"/>
  <c r="C145" i="11"/>
  <c r="D144" i="11"/>
  <c r="D143" i="11"/>
  <c r="C142" i="11"/>
  <c r="C141" i="11"/>
  <c r="D140" i="11"/>
  <c r="E139" i="11"/>
  <c r="C138" i="11"/>
  <c r="C137" i="11"/>
  <c r="D136" i="11"/>
  <c r="D135" i="11"/>
  <c r="C134" i="11"/>
  <c r="C133" i="11"/>
  <c r="D132" i="11"/>
  <c r="E131" i="11"/>
  <c r="C130" i="11"/>
  <c r="C129" i="11"/>
  <c r="D128" i="11"/>
  <c r="D127" i="11"/>
  <c r="C126" i="11"/>
  <c r="C125" i="11"/>
  <c r="D124" i="11"/>
  <c r="E123" i="11"/>
  <c r="C122" i="11"/>
  <c r="C121" i="11"/>
  <c r="D120" i="11"/>
  <c r="C119" i="11"/>
  <c r="C118" i="11"/>
  <c r="C117" i="11"/>
  <c r="D116" i="11"/>
  <c r="E115" i="11"/>
  <c r="C114" i="11"/>
  <c r="C113" i="11"/>
  <c r="D112" i="11"/>
  <c r="C111" i="11"/>
  <c r="C110" i="11"/>
  <c r="C109" i="11"/>
  <c r="D108" i="11"/>
  <c r="E107" i="11"/>
  <c r="C106" i="11"/>
  <c r="C105" i="11"/>
  <c r="D104" i="11"/>
  <c r="D103" i="11"/>
  <c r="C102" i="11"/>
  <c r="C101" i="11"/>
  <c r="D100" i="11"/>
  <c r="E99" i="11"/>
  <c r="C98" i="11"/>
  <c r="C97" i="11"/>
  <c r="D96" i="11"/>
  <c r="C95" i="11"/>
  <c r="C94" i="11"/>
  <c r="C93" i="11"/>
  <c r="D92" i="11"/>
  <c r="E91" i="11"/>
  <c r="C90" i="11"/>
  <c r="C89" i="11"/>
  <c r="D88" i="11"/>
  <c r="C87" i="11"/>
  <c r="C86" i="11"/>
  <c r="C85" i="11"/>
  <c r="D84" i="11"/>
  <c r="E83" i="11"/>
  <c r="C82" i="11"/>
  <c r="C81" i="11"/>
  <c r="D80" i="11"/>
  <c r="C79" i="11"/>
  <c r="C78" i="11"/>
  <c r="C77" i="11"/>
  <c r="D76" i="11"/>
  <c r="E75" i="11"/>
  <c r="C74" i="11"/>
  <c r="C73" i="11"/>
  <c r="D72" i="11"/>
  <c r="D71" i="11"/>
  <c r="C70" i="11"/>
  <c r="C69" i="11"/>
  <c r="D68" i="11"/>
  <c r="D67" i="11"/>
  <c r="C66" i="11"/>
  <c r="C65" i="11"/>
  <c r="D64" i="11"/>
  <c r="E63" i="11"/>
  <c r="C62" i="11"/>
  <c r="C61" i="11"/>
  <c r="D60" i="11"/>
  <c r="E59" i="11"/>
  <c r="C58" i="11"/>
  <c r="C57" i="11"/>
  <c r="D56" i="11"/>
  <c r="E55" i="11"/>
  <c r="C54" i="11"/>
  <c r="C53" i="11"/>
  <c r="D52" i="11"/>
  <c r="E51" i="11"/>
  <c r="C50" i="11"/>
  <c r="C49" i="11"/>
  <c r="D48" i="11"/>
  <c r="D47" i="11"/>
  <c r="C46" i="11"/>
  <c r="C45" i="11"/>
  <c r="D44" i="11"/>
  <c r="E43" i="11"/>
  <c r="C42" i="11"/>
  <c r="C41" i="11"/>
  <c r="D40" i="11"/>
  <c r="C39" i="11"/>
  <c r="D146" i="11" l="1"/>
  <c r="E169" i="11"/>
  <c r="E175" i="11"/>
  <c r="E119" i="11"/>
  <c r="E170" i="11"/>
  <c r="E210" i="11"/>
  <c r="E209" i="11"/>
  <c r="C259" i="11"/>
  <c r="E207" i="11"/>
  <c r="B220" i="11"/>
  <c r="E239" i="11"/>
  <c r="D79" i="11"/>
  <c r="B156" i="11"/>
  <c r="E167" i="11"/>
  <c r="E199" i="11"/>
  <c r="E202" i="11"/>
  <c r="B131" i="11"/>
  <c r="D83" i="11"/>
  <c r="B169" i="11"/>
  <c r="B207" i="11"/>
  <c r="B209" i="11"/>
  <c r="B252" i="11"/>
  <c r="D255" i="11"/>
  <c r="D258" i="11"/>
  <c r="D259" i="11"/>
  <c r="B115" i="11"/>
  <c r="B162" i="11"/>
  <c r="D170" i="11"/>
  <c r="D171" i="11"/>
  <c r="E177" i="11"/>
  <c r="D179" i="11"/>
  <c r="E201" i="11"/>
  <c r="D203" i="11"/>
  <c r="D210" i="11"/>
  <c r="B226" i="11"/>
  <c r="E231" i="11"/>
  <c r="E233" i="11"/>
  <c r="E234" i="11"/>
  <c r="D235" i="11"/>
  <c r="E241" i="11"/>
  <c r="D243" i="11"/>
  <c r="C171" i="11"/>
  <c r="C179" i="11"/>
  <c r="D211" i="11"/>
  <c r="B228" i="11"/>
  <c r="B231" i="11"/>
  <c r="B233" i="11"/>
  <c r="D234" i="11"/>
  <c r="C235" i="11"/>
  <c r="C243" i="11"/>
  <c r="E258" i="11"/>
  <c r="B234" i="11"/>
  <c r="B235" i="11"/>
  <c r="E67" i="11"/>
  <c r="E70" i="11"/>
  <c r="B111" i="11"/>
  <c r="E117" i="11"/>
  <c r="D119" i="11"/>
  <c r="E143" i="11"/>
  <c r="E145" i="11"/>
  <c r="B164" i="11"/>
  <c r="B167" i="11"/>
  <c r="B119" i="11"/>
  <c r="B143" i="11"/>
  <c r="B145" i="11"/>
  <c r="E146" i="11"/>
  <c r="B170" i="11"/>
  <c r="B171" i="11"/>
  <c r="B188" i="11"/>
  <c r="B195" i="11"/>
  <c r="B51" i="11"/>
  <c r="E58" i="11"/>
  <c r="B74" i="11"/>
  <c r="E79" i="11"/>
  <c r="B100" i="11"/>
  <c r="D59" i="11"/>
  <c r="B79" i="11"/>
  <c r="E87" i="11"/>
  <c r="B67" i="11"/>
  <c r="C72" i="11"/>
  <c r="D74" i="11"/>
  <c r="B95" i="11"/>
  <c r="B105" i="11"/>
  <c r="B76" i="11"/>
  <c r="C59" i="11"/>
  <c r="C83" i="11"/>
  <c r="E85" i="11"/>
  <c r="D87" i="11"/>
  <c r="E93" i="11"/>
  <c r="D98" i="11"/>
  <c r="D106" i="11"/>
  <c r="B59" i="11"/>
  <c r="B87" i="11"/>
  <c r="B98" i="11"/>
  <c r="B106" i="11"/>
  <c r="B257" i="11"/>
  <c r="E39" i="11"/>
  <c r="B50" i="11"/>
  <c r="C52" i="11"/>
  <c r="D54" i="11"/>
  <c r="B63" i="11"/>
  <c r="C71" i="11"/>
  <c r="E78" i="11"/>
  <c r="B81" i="11"/>
  <c r="E102" i="11"/>
  <c r="B108" i="11"/>
  <c r="E111" i="11"/>
  <c r="E135" i="11"/>
  <c r="E137" i="11"/>
  <c r="E138" i="11"/>
  <c r="D139" i="11"/>
  <c r="D147" i="11"/>
  <c r="D39" i="11"/>
  <c r="B54" i="11"/>
  <c r="B56" i="11"/>
  <c r="E82" i="11"/>
  <c r="B91" i="11"/>
  <c r="C103" i="11"/>
  <c r="E110" i="11"/>
  <c r="D111" i="11"/>
  <c r="B113" i="11"/>
  <c r="B123" i="11"/>
  <c r="B130" i="11"/>
  <c r="B132" i="11"/>
  <c r="B135" i="11"/>
  <c r="B137" i="11"/>
  <c r="D138" i="11"/>
  <c r="C139" i="11"/>
  <c r="C147" i="11"/>
  <c r="B163" i="11"/>
  <c r="B175" i="11"/>
  <c r="B177" i="11"/>
  <c r="E178" i="11"/>
  <c r="B194" i="11"/>
  <c r="B196" i="11"/>
  <c r="B199" i="11"/>
  <c r="B201" i="11"/>
  <c r="D202" i="11"/>
  <c r="C203" i="11"/>
  <c r="C211" i="11"/>
  <c r="B227" i="11"/>
  <c r="B239" i="11"/>
  <c r="B241" i="11"/>
  <c r="E242" i="11"/>
  <c r="B254" i="11"/>
  <c r="B39" i="11"/>
  <c r="D82" i="11"/>
  <c r="B103" i="11"/>
  <c r="B138" i="11"/>
  <c r="B139" i="11"/>
  <c r="D178" i="11"/>
  <c r="B202" i="11"/>
  <c r="B203" i="11"/>
  <c r="D242" i="11"/>
  <c r="E255" i="11"/>
  <c r="E257" i="11"/>
  <c r="E47" i="11"/>
  <c r="E86" i="11"/>
  <c r="E118" i="11"/>
  <c r="E154" i="11"/>
  <c r="B172" i="11"/>
  <c r="B204" i="11"/>
  <c r="E215" i="11"/>
  <c r="E217" i="11"/>
  <c r="E218" i="11"/>
  <c r="D219" i="11"/>
  <c r="E42" i="11"/>
  <c r="C60" i="11"/>
  <c r="B64" i="11"/>
  <c r="B89" i="11"/>
  <c r="E95" i="11"/>
  <c r="E101" i="11"/>
  <c r="D114" i="11"/>
  <c r="E151" i="11"/>
  <c r="E153" i="11"/>
  <c r="D155" i="11"/>
  <c r="E183" i="11"/>
  <c r="E186" i="11"/>
  <c r="D187" i="11"/>
  <c r="B236" i="11"/>
  <c r="E247" i="11"/>
  <c r="E249" i="11"/>
  <c r="E250" i="11"/>
  <c r="D251" i="11"/>
  <c r="D42" i="11"/>
  <c r="C43" i="11"/>
  <c r="C44" i="11"/>
  <c r="B47" i="11"/>
  <c r="B49" i="11"/>
  <c r="E50" i="11"/>
  <c r="D51" i="11"/>
  <c r="B55" i="11"/>
  <c r="B57" i="11"/>
  <c r="B62" i="11"/>
  <c r="E71" i="11"/>
  <c r="B75" i="11"/>
  <c r="B77" i="11"/>
  <c r="B82" i="11"/>
  <c r="B83" i="11"/>
  <c r="B84" i="11"/>
  <c r="D90" i="11"/>
  <c r="B92" i="11"/>
  <c r="E94" i="11"/>
  <c r="D95" i="11"/>
  <c r="B97" i="11"/>
  <c r="E103" i="11"/>
  <c r="B107" i="11"/>
  <c r="E109" i="11"/>
  <c r="B114" i="11"/>
  <c r="D122" i="11"/>
  <c r="E127" i="11"/>
  <c r="E129" i="11"/>
  <c r="E130" i="11"/>
  <c r="D131" i="11"/>
  <c r="B146" i="11"/>
  <c r="B147" i="11"/>
  <c r="B148" i="11"/>
  <c r="B151" i="11"/>
  <c r="B153" i="11"/>
  <c r="D154" i="11"/>
  <c r="C155" i="11"/>
  <c r="E159" i="11"/>
  <c r="E161" i="11"/>
  <c r="E162" i="11"/>
  <c r="D163" i="11"/>
  <c r="B178" i="11"/>
  <c r="B179" i="11"/>
  <c r="B180" i="11"/>
  <c r="B183" i="11"/>
  <c r="B185" i="11"/>
  <c r="D186" i="11"/>
  <c r="C187" i="11"/>
  <c r="E191" i="11"/>
  <c r="E193" i="11"/>
  <c r="E194" i="11"/>
  <c r="D195" i="11"/>
  <c r="B210" i="11"/>
  <c r="B211" i="11"/>
  <c r="B212" i="11"/>
  <c r="B215" i="11"/>
  <c r="B217" i="11"/>
  <c r="D218" i="11"/>
  <c r="C219" i="11"/>
  <c r="E223" i="11"/>
  <c r="E225" i="11"/>
  <c r="E226" i="11"/>
  <c r="D227" i="11"/>
  <c r="B242" i="11"/>
  <c r="B243" i="11"/>
  <c r="B244" i="11"/>
  <c r="B247" i="11"/>
  <c r="B249" i="11"/>
  <c r="D250" i="11"/>
  <c r="C251" i="11"/>
  <c r="B255" i="11"/>
  <c r="B258" i="11"/>
  <c r="B259" i="11"/>
  <c r="B260" i="11"/>
  <c r="B41" i="11"/>
  <c r="D43" i="11"/>
  <c r="D62" i="11"/>
  <c r="B69" i="11"/>
  <c r="B71" i="11"/>
  <c r="C84" i="11"/>
  <c r="B99" i="11"/>
  <c r="B116" i="11"/>
  <c r="B121" i="11"/>
  <c r="B140" i="11"/>
  <c r="E185" i="11"/>
  <c r="B42" i="11"/>
  <c r="B43" i="11"/>
  <c r="B44" i="11"/>
  <c r="D50" i="11"/>
  <c r="C51" i="11"/>
  <c r="B90" i="11"/>
  <c r="B122" i="11"/>
  <c r="B127" i="11"/>
  <c r="B129" i="11"/>
  <c r="D130" i="11"/>
  <c r="C131" i="11"/>
  <c r="B154" i="11"/>
  <c r="B155" i="11"/>
  <c r="B159" i="11"/>
  <c r="B161" i="11"/>
  <c r="D162" i="11"/>
  <c r="C163" i="11"/>
  <c r="B186" i="11"/>
  <c r="B187" i="11"/>
  <c r="B191" i="11"/>
  <c r="B193" i="11"/>
  <c r="D194" i="11"/>
  <c r="C195" i="11"/>
  <c r="B218" i="11"/>
  <c r="B219" i="11"/>
  <c r="B223" i="11"/>
  <c r="B225" i="11"/>
  <c r="D226" i="11"/>
  <c r="C227" i="11"/>
  <c r="B250" i="11"/>
  <c r="B251" i="11"/>
  <c r="D46" i="11"/>
  <c r="C47" i="11"/>
  <c r="B48" i="11"/>
  <c r="B53" i="11"/>
  <c r="E54" i="11"/>
  <c r="D55" i="11"/>
  <c r="C56" i="11"/>
  <c r="B58" i="11"/>
  <c r="B61" i="11"/>
  <c r="E62" i="11"/>
  <c r="D63" i="11"/>
  <c r="C64" i="11"/>
  <c r="D66" i="11"/>
  <c r="C67" i="11"/>
  <c r="C68" i="11"/>
  <c r="B70" i="11"/>
  <c r="B73" i="11"/>
  <c r="E74" i="11"/>
  <c r="D75" i="11"/>
  <c r="C76" i="11"/>
  <c r="B78" i="11"/>
  <c r="B86" i="11"/>
  <c r="E89" i="11"/>
  <c r="E90" i="11"/>
  <c r="D91" i="11"/>
  <c r="B94" i="11"/>
  <c r="E97" i="11"/>
  <c r="E98" i="11"/>
  <c r="D99" i="11"/>
  <c r="B102" i="11"/>
  <c r="E105" i="11"/>
  <c r="E106" i="11"/>
  <c r="D107" i="11"/>
  <c r="B110" i="11"/>
  <c r="E113" i="11"/>
  <c r="E114" i="11"/>
  <c r="D115" i="11"/>
  <c r="B118" i="11"/>
  <c r="E121" i="11"/>
  <c r="E122" i="11"/>
  <c r="D123" i="11"/>
  <c r="B125" i="11"/>
  <c r="D126" i="11"/>
  <c r="C127" i="11"/>
  <c r="B128" i="11"/>
  <c r="B133" i="11"/>
  <c r="D134" i="11"/>
  <c r="C135" i="11"/>
  <c r="B136" i="11"/>
  <c r="B141" i="11"/>
  <c r="D142" i="11"/>
  <c r="C143" i="11"/>
  <c r="B144" i="11"/>
  <c r="B149" i="11"/>
  <c r="D150" i="11"/>
  <c r="C151" i="11"/>
  <c r="B152" i="11"/>
  <c r="B157" i="11"/>
  <c r="D158" i="11"/>
  <c r="C159" i="11"/>
  <c r="B160" i="11"/>
  <c r="B165" i="11"/>
  <c r="D166" i="11"/>
  <c r="C167" i="11"/>
  <c r="B168" i="11"/>
  <c r="B173" i="11"/>
  <c r="D174" i="11"/>
  <c r="C175" i="11"/>
  <c r="B176" i="11"/>
  <c r="B181" i="11"/>
  <c r="D182" i="11"/>
  <c r="C183" i="11"/>
  <c r="B184" i="11"/>
  <c r="B189" i="11"/>
  <c r="D190" i="11"/>
  <c r="C191" i="11"/>
  <c r="B192" i="11"/>
  <c r="B197" i="11"/>
  <c r="D198" i="11"/>
  <c r="C199" i="11"/>
  <c r="B200" i="11"/>
  <c r="B205" i="11"/>
  <c r="D206" i="11"/>
  <c r="C207" i="11"/>
  <c r="B208" i="11"/>
  <c r="B213" i="11"/>
  <c r="D214" i="11"/>
  <c r="C215" i="11"/>
  <c r="B216" i="11"/>
  <c r="B221" i="11"/>
  <c r="D222" i="11"/>
  <c r="C223" i="11"/>
  <c r="B224" i="11"/>
  <c r="B229" i="11"/>
  <c r="D230" i="11"/>
  <c r="C231" i="11"/>
  <c r="B232" i="11"/>
  <c r="B237" i="11"/>
  <c r="D238" i="11"/>
  <c r="C239" i="11"/>
  <c r="B240" i="11"/>
  <c r="B245" i="11"/>
  <c r="D246" i="11"/>
  <c r="C247" i="11"/>
  <c r="B248" i="11"/>
  <c r="B253" i="11"/>
  <c r="D254" i="11"/>
  <c r="B256" i="11"/>
  <c r="B261" i="11"/>
  <c r="B46" i="11"/>
  <c r="C55" i="11"/>
  <c r="C63" i="11"/>
  <c r="B66" i="11"/>
  <c r="C75" i="11"/>
  <c r="C91" i="11"/>
  <c r="C99" i="11"/>
  <c r="C107" i="11"/>
  <c r="C115" i="11"/>
  <c r="C123" i="11"/>
  <c r="B126" i="11"/>
  <c r="B134" i="11"/>
  <c r="B142" i="11"/>
  <c r="B150" i="11"/>
  <c r="B158" i="11"/>
  <c r="B166" i="11"/>
  <c r="B174" i="11"/>
  <c r="B182" i="11"/>
  <c r="B190" i="11"/>
  <c r="B198" i="11"/>
  <c r="B206" i="11"/>
  <c r="B214" i="11"/>
  <c r="B222" i="11"/>
  <c r="B230" i="11"/>
  <c r="B238" i="11"/>
  <c r="B246" i="11"/>
  <c r="C40" i="11"/>
  <c r="B45" i="11"/>
  <c r="E46" i="11"/>
  <c r="C48" i="11"/>
  <c r="D58" i="11"/>
  <c r="B60" i="11"/>
  <c r="E66" i="11"/>
  <c r="D70" i="11"/>
  <c r="B72" i="11"/>
  <c r="D78" i="11"/>
  <c r="C80" i="11"/>
  <c r="B85" i="11"/>
  <c r="D86" i="11"/>
  <c r="B88" i="11"/>
  <c r="B93" i="11"/>
  <c r="D94" i="11"/>
  <c r="B96" i="11"/>
  <c r="B101" i="11"/>
  <c r="D102" i="11"/>
  <c r="B104" i="11"/>
  <c r="B109" i="11"/>
  <c r="D110" i="11"/>
  <c r="B112" i="11"/>
  <c r="B117" i="11"/>
  <c r="D118" i="11"/>
  <c r="B120" i="11"/>
  <c r="E125" i="11"/>
  <c r="E126" i="11"/>
  <c r="E133" i="11"/>
  <c r="E134" i="11"/>
  <c r="E141" i="11"/>
  <c r="E142" i="11"/>
  <c r="E149" i="11"/>
  <c r="E150" i="11"/>
  <c r="E157" i="11"/>
  <c r="E158" i="11"/>
  <c r="E165" i="11"/>
  <c r="E166" i="11"/>
  <c r="E173" i="11"/>
  <c r="E174" i="11"/>
  <c r="E181" i="11"/>
  <c r="E182" i="11"/>
  <c r="E189" i="11"/>
  <c r="E190" i="11"/>
  <c r="E197" i="11"/>
  <c r="E198" i="11"/>
  <c r="E205" i="11"/>
  <c r="E206" i="11"/>
  <c r="E213" i="11"/>
  <c r="E214" i="11"/>
  <c r="E221" i="11"/>
  <c r="E222" i="11"/>
  <c r="E229" i="11"/>
  <c r="E230" i="11"/>
  <c r="E237" i="11"/>
  <c r="E238" i="11"/>
  <c r="E245" i="11"/>
  <c r="E246" i="11"/>
  <c r="E253" i="11"/>
  <c r="E254" i="11"/>
  <c r="E261" i="11"/>
  <c r="C88" i="11"/>
  <c r="C92" i="11"/>
  <c r="C96" i="11"/>
  <c r="C100" i="11"/>
  <c r="C104" i="11"/>
  <c r="C108" i="11"/>
  <c r="C112" i="11"/>
  <c r="C116" i="11"/>
  <c r="C120" i="11"/>
  <c r="C124" i="11"/>
  <c r="C128" i="11"/>
  <c r="C132" i="11"/>
  <c r="C136" i="11"/>
  <c r="C140" i="11"/>
  <c r="C144" i="11"/>
  <c r="C148" i="11"/>
  <c r="C152" i="11"/>
  <c r="C156" i="11"/>
  <c r="C160" i="11"/>
  <c r="C164" i="11"/>
  <c r="C168" i="11"/>
  <c r="C172" i="11"/>
  <c r="C176" i="11"/>
  <c r="C180" i="11"/>
  <c r="C184" i="11"/>
  <c r="C188" i="11"/>
  <c r="C192" i="11"/>
  <c r="C196" i="11"/>
  <c r="C200" i="11"/>
  <c r="C204" i="11"/>
  <c r="C208" i="11"/>
  <c r="C212" i="11"/>
  <c r="C216" i="11"/>
  <c r="C220" i="11"/>
  <c r="C224" i="11"/>
  <c r="C228" i="11"/>
  <c r="C232" i="11"/>
  <c r="C236" i="11"/>
  <c r="C240" i="11"/>
  <c r="C244" i="11"/>
  <c r="C248" i="11"/>
  <c r="C252" i="11"/>
  <c r="C256" i="11"/>
  <c r="C260" i="11"/>
  <c r="B40" i="11"/>
  <c r="E41" i="11"/>
  <c r="E45" i="11"/>
  <c r="E49" i="11"/>
  <c r="B52" i="11"/>
  <c r="E69" i="11"/>
  <c r="E77" i="11"/>
  <c r="E81" i="11"/>
  <c r="E53" i="11"/>
  <c r="E57" i="11"/>
  <c r="E61" i="11"/>
  <c r="E65" i="11"/>
  <c r="B68" i="11"/>
  <c r="E73" i="11"/>
  <c r="B80" i="11"/>
  <c r="B124" i="11"/>
  <c r="E40" i="11"/>
  <c r="D41" i="11"/>
  <c r="E44" i="11"/>
  <c r="D45" i="11"/>
  <c r="E48" i="11"/>
  <c r="D49" i="11"/>
  <c r="E52" i="11"/>
  <c r="D53" i="11"/>
  <c r="E56" i="11"/>
  <c r="D57" i="11"/>
  <c r="E60" i="11"/>
  <c r="D61" i="11"/>
  <c r="E64" i="11"/>
  <c r="D65" i="11"/>
  <c r="E68" i="11"/>
  <c r="D69" i="11"/>
  <c r="E72" i="11"/>
  <c r="D73" i="11"/>
  <c r="E76" i="11"/>
  <c r="D77" i="11"/>
  <c r="E80" i="11"/>
  <c r="D81" i="11"/>
  <c r="E84" i="11"/>
  <c r="D85" i="11"/>
  <c r="E88" i="11"/>
  <c r="D89" i="11"/>
  <c r="E92" i="11"/>
  <c r="D93" i="11"/>
  <c r="E96" i="11"/>
  <c r="D97" i="11"/>
  <c r="E100" i="11"/>
  <c r="D101" i="11"/>
  <c r="E104" i="11"/>
  <c r="D105" i="11"/>
  <c r="E108" i="11"/>
  <c r="D109" i="11"/>
  <c r="E112" i="11"/>
  <c r="D113" i="11"/>
  <c r="E116" i="11"/>
  <c r="D117" i="11"/>
  <c r="E120" i="11"/>
  <c r="D121" i="11"/>
  <c r="E124" i="11"/>
  <c r="D125" i="11"/>
  <c r="E128" i="11"/>
  <c r="D129" i="11"/>
  <c r="E132" i="11"/>
  <c r="D133" i="11"/>
  <c r="E136" i="11"/>
  <c r="D137" i="11"/>
  <c r="E140" i="11"/>
  <c r="D141" i="11"/>
  <c r="E144" i="11"/>
  <c r="D145" i="11"/>
  <c r="E148" i="11"/>
  <c r="D149" i="11"/>
  <c r="E152" i="11"/>
  <c r="D153" i="11"/>
  <c r="E156" i="11"/>
  <c r="D157" i="11"/>
  <c r="E160" i="11"/>
  <c r="D161" i="11"/>
  <c r="E164" i="11"/>
  <c r="D165" i="11"/>
  <c r="E168" i="11"/>
  <c r="D169" i="11"/>
  <c r="E172" i="11"/>
  <c r="D173" i="11"/>
  <c r="E176" i="11"/>
  <c r="D177" i="11"/>
  <c r="E180" i="11"/>
  <c r="D181" i="11"/>
  <c r="E184" i="11"/>
  <c r="D185" i="11"/>
  <c r="E188" i="11"/>
  <c r="D189" i="11"/>
  <c r="E192" i="11"/>
  <c r="D193" i="11"/>
  <c r="E196" i="11"/>
  <c r="D197" i="11"/>
  <c r="E200" i="11"/>
  <c r="D201" i="11"/>
  <c r="E204" i="11"/>
  <c r="D205" i="11"/>
  <c r="E208" i="11"/>
  <c r="D209" i="11"/>
  <c r="E212" i="11"/>
  <c r="D213" i="11"/>
  <c r="E216" i="11"/>
  <c r="D217" i="11"/>
  <c r="E220" i="11"/>
  <c r="D221" i="11"/>
  <c r="E224" i="11"/>
  <c r="D225" i="11"/>
  <c r="E228" i="11"/>
  <c r="D229" i="11"/>
  <c r="E232" i="11"/>
  <c r="D233" i="11"/>
  <c r="E236" i="11"/>
  <c r="D237" i="11"/>
  <c r="E240" i="11"/>
  <c r="D241" i="11"/>
  <c r="E244" i="11"/>
  <c r="D245" i="11"/>
  <c r="E248" i="11"/>
  <c r="D249" i="11"/>
  <c r="E252" i="11"/>
  <c r="D253" i="11"/>
  <c r="E256" i="11"/>
  <c r="D257" i="11"/>
  <c r="E260" i="11"/>
  <c r="D261" i="11"/>
  <c r="B65" i="11"/>
  <c r="E14" i="17" l="1"/>
  <c r="C5" i="12"/>
  <c r="C5" i="11"/>
  <c r="C4" i="3"/>
  <c r="C2" i="3"/>
  <c r="C6" i="21" s="1"/>
  <c r="C38" i="11"/>
  <c r="D37" i="11"/>
  <c r="E36" i="11"/>
  <c r="C35" i="11"/>
  <c r="C34" i="11"/>
  <c r="D33" i="11"/>
  <c r="E32" i="11"/>
  <c r="C31" i="11"/>
  <c r="C30" i="11"/>
  <c r="D29" i="11"/>
  <c r="E28" i="11"/>
  <c r="C27" i="11"/>
  <c r="C26" i="11"/>
  <c r="C25" i="11"/>
  <c r="D24" i="11"/>
  <c r="C23" i="11"/>
  <c r="C22" i="11"/>
  <c r="D21" i="11"/>
  <c r="D20" i="11"/>
  <c r="C19" i="11"/>
  <c r="C18" i="11"/>
  <c r="D17" i="11"/>
  <c r="D16" i="11"/>
  <c r="C15" i="11"/>
  <c r="C14" i="11"/>
  <c r="C6" i="18" l="1"/>
  <c r="C6" i="20"/>
  <c r="C6" i="12"/>
  <c r="E13" i="17"/>
  <c r="C13" i="12"/>
  <c r="B13" i="11"/>
  <c r="C37" i="11"/>
  <c r="B33" i="11"/>
  <c r="B21" i="11"/>
  <c r="B37" i="11"/>
  <c r="B14" i="11"/>
  <c r="E33" i="11"/>
  <c r="B34" i="11"/>
  <c r="E37" i="11"/>
  <c r="B13" i="12"/>
  <c r="U13" i="12" s="1"/>
  <c r="E13" i="12"/>
  <c r="D13" i="12"/>
  <c r="B12" i="11"/>
  <c r="E18" i="11"/>
  <c r="B19" i="11"/>
  <c r="C21" i="11"/>
  <c r="B25" i="11"/>
  <c r="E21" i="11"/>
  <c r="B22" i="11"/>
  <c r="C33" i="11"/>
  <c r="E17" i="11"/>
  <c r="B18" i="11"/>
  <c r="E25" i="11"/>
  <c r="B26" i="11"/>
  <c r="E29" i="11"/>
  <c r="C17" i="11"/>
  <c r="D25" i="11"/>
  <c r="C29" i="11"/>
  <c r="E14" i="11"/>
  <c r="B15" i="11"/>
  <c r="B16" i="11"/>
  <c r="B17" i="11"/>
  <c r="B29" i="11"/>
  <c r="B32" i="11"/>
  <c r="B38" i="11"/>
  <c r="D14" i="11"/>
  <c r="D18" i="11"/>
  <c r="E22" i="11"/>
  <c r="B23" i="11"/>
  <c r="B24" i="11"/>
  <c r="C32" i="11"/>
  <c r="E38" i="11"/>
  <c r="C20" i="11"/>
  <c r="D22" i="11"/>
  <c r="D28" i="11"/>
  <c r="E30" i="11"/>
  <c r="B31" i="11"/>
  <c r="D36" i="11"/>
  <c r="B20" i="11"/>
  <c r="C28" i="11"/>
  <c r="B30" i="11"/>
  <c r="C36" i="11"/>
  <c r="C16" i="11"/>
  <c r="C24" i="11"/>
  <c r="E26" i="11"/>
  <c r="B27" i="11"/>
  <c r="B28" i="11"/>
  <c r="D32" i="11"/>
  <c r="E34" i="11"/>
  <c r="B35" i="11"/>
  <c r="B36" i="11"/>
  <c r="E15" i="11"/>
  <c r="E19" i="11"/>
  <c r="E23" i="11"/>
  <c r="D26" i="11"/>
  <c r="E27" i="11"/>
  <c r="D30" i="11"/>
  <c r="E31" i="11"/>
  <c r="D34" i="11"/>
  <c r="E35" i="11"/>
  <c r="D38" i="11"/>
  <c r="D15" i="11"/>
  <c r="E16" i="11"/>
  <c r="D19" i="11"/>
  <c r="E20" i="11"/>
  <c r="D23" i="11"/>
  <c r="E24" i="11"/>
  <c r="D27" i="11"/>
  <c r="D31" i="11"/>
  <c r="D35" i="11"/>
  <c r="E12" i="17" l="1"/>
  <c r="C6" i="11" l="1"/>
  <c r="L17" i="15" l="1"/>
  <c r="J17" i="15" l="1"/>
  <c r="C17" i="15"/>
  <c r="H17" i="15"/>
  <c r="B17" i="15"/>
  <c r="K17" i="15"/>
  <c r="G17" i="15"/>
  <c r="F17" i="15"/>
  <c r="E17" i="15"/>
  <c r="I17" i="15"/>
  <c r="D17" i="15"/>
</calcChain>
</file>

<file path=xl/sharedStrings.xml><?xml version="1.0" encoding="utf-8"?>
<sst xmlns="http://schemas.openxmlformats.org/spreadsheetml/2006/main" count="1402" uniqueCount="549">
  <si>
    <t>PENGUKURAN HASIL PEMBELAJARAN KURSUS</t>
  </si>
  <si>
    <t>PROGRAM</t>
  </si>
  <si>
    <t>KOD KURSUS / NAMA KURSUS</t>
  </si>
  <si>
    <t>NAMA PENSYARAH</t>
  </si>
  <si>
    <t>BIL</t>
  </si>
  <si>
    <t>NAMA CALON</t>
  </si>
  <si>
    <t>KUMPULAN</t>
  </si>
  <si>
    <t>NO KAD PENGENALAN</t>
  </si>
  <si>
    <t>NO ANGKA GILIRAN</t>
  </si>
  <si>
    <t>CLO1</t>
  </si>
  <si>
    <t>CLO2</t>
  </si>
  <si>
    <t>CLO3</t>
  </si>
  <si>
    <t>KOD &amp; NAMA KURSUS</t>
  </si>
  <si>
    <t>SEMESTER &amp; TAHUN</t>
  </si>
  <si>
    <t>ANGKA GILIRAN</t>
  </si>
  <si>
    <t>JANTINA</t>
  </si>
  <si>
    <t>BANGSA</t>
  </si>
  <si>
    <t>AGAMA</t>
  </si>
  <si>
    <t>STATUS</t>
  </si>
  <si>
    <t>CATATAN</t>
  </si>
  <si>
    <t>Kod Kursus</t>
  </si>
  <si>
    <t>Nama Kursus</t>
  </si>
  <si>
    <t>A</t>
  </si>
  <si>
    <t>B</t>
  </si>
  <si>
    <t>Semester</t>
  </si>
  <si>
    <t>Tahun</t>
  </si>
  <si>
    <t>GRED</t>
  </si>
  <si>
    <t>MARKAH</t>
  </si>
  <si>
    <t>A-</t>
  </si>
  <si>
    <t>B+</t>
  </si>
  <si>
    <t>B-</t>
  </si>
  <si>
    <t>C+</t>
  </si>
  <si>
    <t>C</t>
  </si>
  <si>
    <t>D+</t>
  </si>
  <si>
    <t>D</t>
  </si>
  <si>
    <t>D-</t>
  </si>
  <si>
    <t>E</t>
  </si>
  <si>
    <t>SEMESTER / TAHUN PENGAJIAN</t>
  </si>
  <si>
    <t>SASARAN</t>
  </si>
  <si>
    <t>PENCAPAIAN</t>
  </si>
  <si>
    <t>CADANGAN PENAMBAHBAIKAN</t>
  </si>
  <si>
    <t>NAMA</t>
  </si>
  <si>
    <t>TANDA TANGAN</t>
  </si>
  <si>
    <t>TARIKH</t>
  </si>
  <si>
    <t>PENSYARAH</t>
  </si>
  <si>
    <t>KETUA PROGRAM</t>
  </si>
  <si>
    <t>KETUA JABATAN</t>
  </si>
  <si>
    <t>Nama Program</t>
  </si>
  <si>
    <t>PEMBERATAN</t>
  </si>
  <si>
    <t>AMALI</t>
  </si>
  <si>
    <t>PERNYATAAN  HASIL PEMBELAJARAN</t>
  </si>
  <si>
    <t>JUMLAH</t>
  </si>
  <si>
    <t>TEORI</t>
  </si>
  <si>
    <t>PENILAIAN AKHIR</t>
  </si>
  <si>
    <t>JUMLAH PELAJAR / BILANGAN DATA</t>
  </si>
  <si>
    <t>PERATUSAN PELAJAR YANG MENCAPAI HASIL PEMBELAJARAN KURSUS(CLO)</t>
  </si>
  <si>
    <t>BILANGAN PELAJAR MENGIKUT GRED</t>
  </si>
  <si>
    <t>LANGKAH KERJA</t>
  </si>
  <si>
    <t>TINDAKAN</t>
  </si>
  <si>
    <t>LAMPIRAN</t>
  </si>
  <si>
    <t>PENSYARAH KURSUS</t>
  </si>
  <si>
    <t>KJPP</t>
  </si>
  <si>
    <t>Nama Ketua Jabatan</t>
  </si>
  <si>
    <t>Nama Ketua Program</t>
  </si>
  <si>
    <t>MAKLUMAT KURSUS</t>
  </si>
  <si>
    <t>KAEDAH PENTAKSIRAN BERTERUSAN (PB) DAN PENILAIAN AKHIR (PA)</t>
  </si>
  <si>
    <t>PERNYATAAN HASIL PEMBELAJARAN PROGRAM (PLO)</t>
  </si>
  <si>
    <t xml:space="preserve"> PERNYATAAN HASIL PEMBELAJARAN KURSUS (CLO)</t>
  </si>
  <si>
    <t>HASIL PEMBELAJARAN KURSUS (CLO)</t>
  </si>
  <si>
    <t>HASIL PEMBELAJARAN PROGRAM (PLO)</t>
  </si>
  <si>
    <t>BORANG MAKLUMAT KURSUS</t>
  </si>
  <si>
    <t>MELENGKAPKAN SEMUA MAKLUMAT YANG DIKEHENDAKI DI DALAM BORANG MAKLUMAT KURSUS</t>
  </si>
  <si>
    <t>MELENGKAPKAN SENARAI NAMA PELAJAR BAGI  SATU KOHORT (SATU TEMPLATE UNTUK SATU KOHORT )</t>
  </si>
  <si>
    <t>MENGEDARKAN TEMPLATE KEPADA KETUA PROGRAM/ PENYELARAS KURSUS/ PENSYARAH KURSUS</t>
  </si>
  <si>
    <t>BORANG PENDAFTARAN PELAJAR</t>
  </si>
  <si>
    <t xml:space="preserve">BORANG MARKAH PENILAIAN AKHIR </t>
  </si>
  <si>
    <t>PENGUKURAN HASIL PEMBELAJARAN</t>
  </si>
  <si>
    <t>MENANDA "0" ATAU "1" DI RUANGAN"STATUS" DALAM BORANG PENDAFTARAN PELAJAR. 
"0" - PELAJAR YANG TIDAK DIAJAR/ PELAJAR TELAH BERHENTI/ BERPINDAH.
"1" - PELAJAR YANG DIAJAR.</t>
  </si>
  <si>
    <t>KETUA PROGRAM/ PENYELARAS KURSUS</t>
  </si>
  <si>
    <t>MENCETAK LAPORAN CLORR 2 SALINAN</t>
  </si>
  <si>
    <t>MENCETAK GRAF PENCAPAIAN 2 SALINAN</t>
  </si>
  <si>
    <t>MEMBUAT ANALISA CQI.</t>
  </si>
  <si>
    <t>LAPORAN PENCAPAIAN HASIL PEMBELAJARAN KURSUS (CLORR)</t>
  </si>
  <si>
    <t>PENCAPAIAN HASIL PEMBELAJARAN PROGRAM (PLO)</t>
  </si>
  <si>
    <t xml:space="preserve"> REFLEKSI</t>
  </si>
  <si>
    <t>PENGESAHAN</t>
  </si>
  <si>
    <t>PENCAPAIAN KPI :</t>
  </si>
  <si>
    <t>PENCAPAIAN PELAJAR MENGIKUT GRED (%)</t>
  </si>
  <si>
    <t>PENCAPAIAN HASIL PEMBELAJARAN KURSUS (CLO)</t>
  </si>
  <si>
    <t>NILAI PEMBERAT PENTAKSIRAN BERTERUSAN DAN PENILAIAN AKHIR</t>
  </si>
  <si>
    <t>PB</t>
  </si>
  <si>
    <t>PA</t>
  </si>
  <si>
    <t>SEMESTER/ TAHUN</t>
  </si>
  <si>
    <t>(Rujuk Perancangan Kursus  (Course Outline -CO))</t>
  </si>
  <si>
    <t>KOD KURSUS/NAMA KURSUS</t>
  </si>
  <si>
    <t>SEMESTER/TAHUN</t>
  </si>
  <si>
    <t>NAMA PENYELARAS KURSUS</t>
  </si>
  <si>
    <t>HASIL PEMBELAJARAN KURSUS</t>
  </si>
  <si>
    <t>CLO TIDAK DICAPAI</t>
  </si>
  <si>
    <t>CLO DICAPAI</t>
  </si>
  <si>
    <t>PERATUS PENCAPAIAN</t>
  </si>
  <si>
    <t xml:space="preserve">BILANGAN PELAJAR </t>
  </si>
  <si>
    <t>RUMUSAN PENCAPAIAN</t>
  </si>
  <si>
    <t>MENULIS CADANGAN PENAMBAHBAIKAN DI LAPORAN CLORR</t>
  </si>
  <si>
    <t>MASUKKAN 1 SALINAN LAPORAN CLO DAN GRAF PENCAPAIAN KE DALAM POTFOLIO PENSYARAH (FAIL 3)</t>
  </si>
  <si>
    <t>MENYERAHKAN LAPORAN CLO DAN GRAF PENCAPAIAN KEPADA KETUA PROGRAM/ PENYELARAS KURSUS</t>
  </si>
  <si>
    <r>
      <t xml:space="preserve">MASUKKAN DATA PENCAPAIAN CLORR MENGIKUT PLO YANG TELAH DITETAPKAN KE DALAM </t>
    </r>
    <r>
      <rPr>
        <b/>
        <sz val="11"/>
        <color theme="1"/>
        <rFont val="Calibri"/>
        <family val="2"/>
        <scheme val="minor"/>
      </rPr>
      <t>TEMPLATE PLORR</t>
    </r>
  </si>
  <si>
    <r>
      <t xml:space="preserve">KUMPULKAN </t>
    </r>
    <r>
      <rPr>
        <b/>
        <sz val="11"/>
        <color theme="1"/>
        <rFont val="Calibri"/>
        <family val="2"/>
        <scheme val="minor"/>
      </rPr>
      <t>CLORR</t>
    </r>
    <r>
      <rPr>
        <sz val="11"/>
        <color theme="1"/>
        <rFont val="Calibri"/>
        <family val="2"/>
        <scheme val="minor"/>
      </rPr>
      <t xml:space="preserve"> DARI SETIAP PENSYARAH KURSUS DAN MASUKKAN KE DALAM FAIL KURSUS</t>
    </r>
  </si>
  <si>
    <r>
      <t xml:space="preserve">CETAK </t>
    </r>
    <r>
      <rPr>
        <b/>
        <sz val="11"/>
        <color theme="1"/>
        <rFont val="Calibri"/>
        <family val="2"/>
        <scheme val="minor"/>
      </rPr>
      <t>PLORR</t>
    </r>
    <r>
      <rPr>
        <sz val="11"/>
        <color theme="1"/>
        <rFont val="Calibri"/>
        <family val="2"/>
        <scheme val="minor"/>
      </rPr>
      <t xml:space="preserve"> DAN MASUKKAN KE DALAM FAIL PROGRAM</t>
    </r>
  </si>
  <si>
    <t>LAMPIRAN 1 
DAFTAR PELAJAR</t>
  </si>
  <si>
    <t>LAMPIRAN 2 
MAKLUMAT KURSUS</t>
  </si>
  <si>
    <t>LAMPIRAN 5
CLORR</t>
  </si>
  <si>
    <t>LAMPIRAN 6
GRAF</t>
  </si>
  <si>
    <t>LAMPIRAN 7
PLORR</t>
  </si>
  <si>
    <t>JUMLAH PA</t>
  </si>
  <si>
    <t>KAEDAH PENTAKSIRAN</t>
  </si>
  <si>
    <t>KEPUTUSAN</t>
  </si>
  <si>
    <t>T</t>
  </si>
  <si>
    <t>TIDAK HADIR</t>
  </si>
  <si>
    <t>GAGAL</t>
  </si>
  <si>
    <t>BELUM KOMPETEN</t>
  </si>
  <si>
    <t>LULUS</t>
  </si>
  <si>
    <t>KOMPETEN</t>
  </si>
  <si>
    <t>KEPUJIAN</t>
  </si>
  <si>
    <t>CEMERLANG</t>
  </si>
  <si>
    <t>KOMPETEN BAIK</t>
  </si>
  <si>
    <t>KOMPETEN CEMERLANG</t>
  </si>
  <si>
    <t>JUMLAH 
PB + PA</t>
  </si>
  <si>
    <t>KETERANGAN / KOMPETENSI</t>
  </si>
  <si>
    <t>JUMLAH PELAJAR YANG MENDAFTAR</t>
  </si>
  <si>
    <t>PROGRAM  :</t>
  </si>
  <si>
    <t>KOD KURSUS / NAMA KURSUS  :</t>
  </si>
  <si>
    <t>SEMESTER/ TAHUN  :</t>
  </si>
  <si>
    <t>NAMA PENSYARAH  :</t>
  </si>
  <si>
    <t>CLO
(Tandakan "X" diruang yang berkaitan)</t>
  </si>
  <si>
    <t>BORANG MARKAH PENTAKSIRAN BERTERUSAN (AMALI)</t>
  </si>
  <si>
    <t>BORANG MARKAH PENTAKSIRAN BERTERUSAN (TEORI)</t>
  </si>
  <si>
    <t>JUMLAH KESELURUHAN MARKAH PENTAKSIRAN BERTERUSAN (TEORI)</t>
  </si>
  <si>
    <t>MARKAH TEORI</t>
  </si>
  <si>
    <t>MARKAH AMALI</t>
  </si>
  <si>
    <t>JUMLAH PB (AMALI + TEORI)</t>
  </si>
  <si>
    <t>MARKAH PB (TEORI)</t>
  </si>
  <si>
    <t>MARKAH PB (AMALI)</t>
  </si>
  <si>
    <t>JUMLAH PB
 (AMALI + TEORI)</t>
  </si>
  <si>
    <t>Nilai KPI Kursus</t>
  </si>
  <si>
    <t>MENGISI MARKAH AMALI BAGI PENTAKSIRAN BERTERUSAN DI RUANGAN YANG BERKAITAN DALAM BORANG MARKAH PB (TEORI)</t>
  </si>
  <si>
    <t>MENGISI MARKAH TEORI BAGI PENTAKSIRAN BERTERUSAN DI RUANGAN YANG BERKAITAN DALAM BORANG MARKAH PB (TEORI)</t>
  </si>
  <si>
    <t>LAMPIRAN 4
 PB(AMALI)</t>
  </si>
  <si>
    <t>LAMPIRAN 3
PB (TEORI)</t>
  </si>
  <si>
    <t>LAMPIRAN 4
MARKAH PA +PB</t>
  </si>
  <si>
    <t>MENGISI MARKAH PENILAIAN AKHIR DI RUANGAN YANG BERKAITAN DALAM BORANG MARKAH PENILAIAN AKHIR</t>
  </si>
  <si>
    <t>PURATA PENCAPAIAN INDIVIDU (CLO1)</t>
  </si>
  <si>
    <t>PURATA PENCAPAIAN INDIVIDU (CLO2)</t>
  </si>
  <si>
    <t>PURATA PENCAPAIAN INDIVIDU (CLO3)</t>
  </si>
  <si>
    <t>PENCAPAIAN PURATA SEMUA PELAJAR SETIAP CLO</t>
  </si>
  <si>
    <t>PURATA PENCAPAIAN INDIVIDU (CLO)</t>
  </si>
  <si>
    <t>RUMUSAN PURATA PENCAPAIAN INDIVIDU</t>
  </si>
  <si>
    <t>Jenis Kursus</t>
  </si>
  <si>
    <t>GRED UMUM</t>
  </si>
  <si>
    <t>GRED VOKASIONAL UMUM</t>
  </si>
  <si>
    <t>GRED VOKASIONAL PTA</t>
  </si>
  <si>
    <t>GRED VOKASIONAL OJT</t>
  </si>
  <si>
    <t>BAIK</t>
  </si>
  <si>
    <t>CONCATENATE("BILANGAN PELAJAR YANG MEMPEROLEHI MARKAH LEBIH DARI"," ",50,"%," ","(SETIAP PENTAKSIRAN)")</t>
  </si>
  <si>
    <t>Nama Penyelaras/ Pensyarah Kursus</t>
  </si>
  <si>
    <t>AKMAL DANIAL BIN KAMAL IZAT</t>
  </si>
  <si>
    <t>MOHAMAD AMIRUL AKBAR BIN OSMAN ALI</t>
  </si>
  <si>
    <t>MOHAMAD IRHAM BIN AZMAN</t>
  </si>
  <si>
    <t>MOHAMAD KAMAL BIN ISMAIL</t>
  </si>
  <si>
    <t>MOHAMMAD FITRI BIN SAZLY</t>
  </si>
  <si>
    <t>MUHAMAD HAKIMIN BIN SUPARMIN</t>
  </si>
  <si>
    <t>MUHAMMAD AMINUDDIN BIN ROSLIZAN</t>
  </si>
  <si>
    <t>MUHAMMAD ASYIQ BIN KAMARUZAMAN</t>
  </si>
  <si>
    <t>MUHAMMAD FAIZULRULLAH BIN ZULKEFLI</t>
  </si>
  <si>
    <t>MUHAMMAD FAKHRULLAH BIN JAFFRI</t>
  </si>
  <si>
    <t>MUHAMMAD HAFIZUDDIN BIN SALEHUDDIN</t>
  </si>
  <si>
    <t>MUHAMMAD IKHWAN BIN ZULKIPLI</t>
  </si>
  <si>
    <t>MUHAMMAD SYAHIRAN IZZ BIN MAT NOH</t>
  </si>
  <si>
    <t>MUHAMMAD ZAKI BIN DAUD</t>
  </si>
  <si>
    <t>NUR ATHIRAH AUNI BINTI MOHAMED ARIF</t>
  </si>
  <si>
    <t>NUR AZRI HUSNINA BINTI SARMUJI</t>
  </si>
  <si>
    <t>NURUL AMIRA SYAFIQAH BINTI AZLI</t>
  </si>
  <si>
    <t>SHAIQAL SHA AQMAL BIN AZLAN SHAH</t>
  </si>
  <si>
    <t>TUAN MUHAMMAD AJWAD BIN TUAN MOHAMAD ZAIDI</t>
  </si>
  <si>
    <t>MUHAMMAD AFNAN AMIN BIN BAHARUDIN</t>
  </si>
  <si>
    <t>IKHMAL BIN AHMAD SAHARUDIN</t>
  </si>
  <si>
    <t>980915565883</t>
  </si>
  <si>
    <t>K591CETE001</t>
  </si>
  <si>
    <t>ETE</t>
  </si>
  <si>
    <t>LELAKI</t>
  </si>
  <si>
    <t>MELAYU</t>
  </si>
  <si>
    <t>ISLAM</t>
  </si>
  <si>
    <t>980726065513</t>
  </si>
  <si>
    <t>K591CETE003</t>
  </si>
  <si>
    <t>980812016515</t>
  </si>
  <si>
    <t>K591CETE004</t>
  </si>
  <si>
    <t>980121065107</t>
  </si>
  <si>
    <t>K591CETE005</t>
  </si>
  <si>
    <t>980130065205</t>
  </si>
  <si>
    <t>K591CETE007</t>
  </si>
  <si>
    <t>981012065233</t>
  </si>
  <si>
    <t>K591CETE009</t>
  </si>
  <si>
    <t>980309085273</t>
  </si>
  <si>
    <t>K591CETE010</t>
  </si>
  <si>
    <t>980426065335</t>
  </si>
  <si>
    <t>K591CETE011</t>
  </si>
  <si>
    <t>981015145765</t>
  </si>
  <si>
    <t>K591CETE012</t>
  </si>
  <si>
    <t>K591CETE013</t>
  </si>
  <si>
    <t>981113065785</t>
  </si>
  <si>
    <t>K591CETE014</t>
  </si>
  <si>
    <t>980123065629</t>
  </si>
  <si>
    <t>K591CETE015</t>
  </si>
  <si>
    <t>981013065809</t>
  </si>
  <si>
    <t>K591CETE016</t>
  </si>
  <si>
    <t>981031065183</t>
  </si>
  <si>
    <t>K591CETE017</t>
  </si>
  <si>
    <t>980907075788</t>
  </si>
  <si>
    <t>K591CETE019</t>
  </si>
  <si>
    <t>PEREMPUAN</t>
  </si>
  <si>
    <t>980422106558</t>
  </si>
  <si>
    <t>K591CETE020</t>
  </si>
  <si>
    <t>981024065134</t>
  </si>
  <si>
    <t>K591CETE021</t>
  </si>
  <si>
    <t>980226065277</t>
  </si>
  <si>
    <t>K591CETE022</t>
  </si>
  <si>
    <t>980408036389</t>
  </si>
  <si>
    <t>K591CETE024</t>
  </si>
  <si>
    <t>K621CETE012</t>
  </si>
  <si>
    <t>K621CETE007</t>
  </si>
  <si>
    <t>ABU SAID BIN AZMIN</t>
  </si>
  <si>
    <t>FATHIN NAJIHAH BINTI MOHMAD NIZAM</t>
  </si>
  <si>
    <t>MOHAMAD KHAIRUL SYAPIQ BIN RASIDI</t>
  </si>
  <si>
    <t>MOHAMAD QAYYUM BIN ABDUL HALIM</t>
  </si>
  <si>
    <t>MOHAMAD SHAHNIZAM AZRUL BIN SHAHARIN</t>
  </si>
  <si>
    <t>MOHAMAD SUFI HAZIQ BIN TAJUDIN</t>
  </si>
  <si>
    <t>MUHAMAD AFZAN BIN  ISHAK</t>
  </si>
  <si>
    <t>MUHAMMAD AZMI BIN ADNAN</t>
  </si>
  <si>
    <t>MUHAMMAD IRFAN BIN ZAKIR</t>
  </si>
  <si>
    <t>NURUL ATIKAH BINTI ADNAN</t>
  </si>
  <si>
    <t>NURUL NAJIHAH WA'EYAH BINTI AJMAIN</t>
  </si>
  <si>
    <t>NURUL YUMNI BINTI ROSLI</t>
  </si>
  <si>
    <t>SITI NUR UMIRAH BINTI MOHD KAMARUDIN</t>
  </si>
  <si>
    <t>WAN MUHAMMAD AFIQ BIN WAN AZIR</t>
  </si>
  <si>
    <t>K591CETN002</t>
  </si>
  <si>
    <t>ETN</t>
  </si>
  <si>
    <t>981127066156</t>
  </si>
  <si>
    <t>K591CETN003</t>
  </si>
  <si>
    <t>K591CETN004</t>
  </si>
  <si>
    <t>K591CETN005</t>
  </si>
  <si>
    <t>981217065499</t>
  </si>
  <si>
    <t>K591CETN006</t>
  </si>
  <si>
    <t>980410065621</t>
  </si>
  <si>
    <t>K591CETN007</t>
  </si>
  <si>
    <t>980608036375</t>
  </si>
  <si>
    <t>K591CETN008</t>
  </si>
  <si>
    <t>980622065631</t>
  </si>
  <si>
    <t>K591CETN009</t>
  </si>
  <si>
    <t>K591CETN010</t>
  </si>
  <si>
    <t>980501065424</t>
  </si>
  <si>
    <t>K591CETN011</t>
  </si>
  <si>
    <t>980206065210</t>
  </si>
  <si>
    <t>K591CETN012</t>
  </si>
  <si>
    <t>981208106412</t>
  </si>
  <si>
    <t>K591CETN013</t>
  </si>
  <si>
    <t>981129065608</t>
  </si>
  <si>
    <t>K591CETN014</t>
  </si>
  <si>
    <t>980826065617</t>
  </si>
  <si>
    <t>K591CETN015</t>
  </si>
  <si>
    <t>ABDUL AL HAFIZ BIN ABDUL HADI</t>
  </si>
  <si>
    <t>AHMAD FAIQ BIN ZAMRI</t>
  </si>
  <si>
    <t>AINAA ATHIRAH BINTI KASMIN</t>
  </si>
  <si>
    <t>AIRIL FARHAN BIN SHAMSUL AZMAN</t>
  </si>
  <si>
    <t>AMIRUL HAKIMI BIN ANUAR</t>
  </si>
  <si>
    <t>IZMA SYAMIMY NADIA BINTI MOHAMAD ZAINI</t>
  </si>
  <si>
    <t>MOHAMAD AZRUL AMIN BIN AZMAN</t>
  </si>
  <si>
    <t>MOHAMAD HAFIZ BIN KAMARUZZAMAN</t>
  </si>
  <si>
    <t>MOHAMAD KHARUL NIZAM BIN MOHD ASRI</t>
  </si>
  <si>
    <t>MOHAMAD SYAFIQ BIN RAHMAN</t>
  </si>
  <si>
    <t>MOHAMMAD AIMAN BIN ABDUL HALIM</t>
  </si>
  <si>
    <t>MOHAMMAD AMIRUL AMMAR BIN  AZIZAN</t>
  </si>
  <si>
    <t>MOHD AFIZZUDIN BIN MASRAN</t>
  </si>
  <si>
    <t>MUHAMAD HAZIQ IRFAN BIN HISHAMUDDIN</t>
  </si>
  <si>
    <t>MUHAMMAD AIMAN HAIQAL BIN SALLEHUDDIN</t>
  </si>
  <si>
    <t>MUHAMMAD ALIFF AIDIL BIN MUHAMMAD RAHIM</t>
  </si>
  <si>
    <t>MUHAMMAD FARID BIN ZAKRI</t>
  </si>
  <si>
    <t>MUHAMMAD IRSYADUDDIN BIN AHMAD SHALABAY</t>
  </si>
  <si>
    <t>MUHAMMAD ZULFADZLI BIN JAMALUDDIN</t>
  </si>
  <si>
    <t>RAYYAN BIN ISMAIL</t>
  </si>
  <si>
    <t>980524065187</t>
  </si>
  <si>
    <t>K591CMPI001</t>
  </si>
  <si>
    <t>MPI</t>
  </si>
  <si>
    <t>980405106249</t>
  </si>
  <si>
    <t>K591CMPI002</t>
  </si>
  <si>
    <t>980102065136</t>
  </si>
  <si>
    <t>K591CMPI003</t>
  </si>
  <si>
    <t>980718065417</t>
  </si>
  <si>
    <t>K591CMPI004</t>
  </si>
  <si>
    <t>980925065831</t>
  </si>
  <si>
    <t>K591CMPI005</t>
  </si>
  <si>
    <t>981128065884</t>
  </si>
  <si>
    <t>K591CMPI006</t>
  </si>
  <si>
    <t>980710065543</t>
  </si>
  <si>
    <t>K591CMPI008</t>
  </si>
  <si>
    <t>981230065151</t>
  </si>
  <si>
    <t>K591CMPI009</t>
  </si>
  <si>
    <t>980813065511</t>
  </si>
  <si>
    <t>K591CMPI010</t>
  </si>
  <si>
    <t>980324065481</t>
  </si>
  <si>
    <t>K591CMPI011</t>
  </si>
  <si>
    <t>981122065939</t>
  </si>
  <si>
    <t>K591CMPI012</t>
  </si>
  <si>
    <t>981030026553</t>
  </si>
  <si>
    <t>K591CMPI013</t>
  </si>
  <si>
    <t>980615025041</t>
  </si>
  <si>
    <t>K591CMPI014</t>
  </si>
  <si>
    <t>980816025355</t>
  </si>
  <si>
    <t>K591CMPI016</t>
  </si>
  <si>
    <t>980125065323</t>
  </si>
  <si>
    <t>K591CMPI018</t>
  </si>
  <si>
    <t>981109106249</t>
  </si>
  <si>
    <t>K591CMPI019</t>
  </si>
  <si>
    <t>980524065785</t>
  </si>
  <si>
    <t>K591CMPI020</t>
  </si>
  <si>
    <t>980504016513</t>
  </si>
  <si>
    <t>K591CMPI021</t>
  </si>
  <si>
    <t>980910106477</t>
  </si>
  <si>
    <t>K591CMPI023</t>
  </si>
  <si>
    <t>K591CMPI025</t>
  </si>
  <si>
    <t>AZUA NATASYA BINTI SHA'ARI</t>
  </si>
  <si>
    <t>DANIAL FAKHRI BIN ADNAN</t>
  </si>
  <si>
    <t>FARHAN HADI BIN YAHYA</t>
  </si>
  <si>
    <t>MOHAMAD IZZAT AMIR BIN ABDULLAH</t>
  </si>
  <si>
    <t>MOHAMAD KHAIRI BIN YUSRY</t>
  </si>
  <si>
    <t>MOHAMAD LOKMAN AL-HAKIM BIN KAMARUDDIN</t>
  </si>
  <si>
    <t>MOHAMAD NAZIRUL NAJMI BIN MOHD HARANI</t>
  </si>
  <si>
    <t>MOHAMAD SHAH FARIQ BIN SHARUDIN</t>
  </si>
  <si>
    <t>MOHAMAD SYAHMI BIN ZAMRAN</t>
  </si>
  <si>
    <t>MOHAMMAD FAQRUL HAKIMI BIN NOZARUDDIN</t>
  </si>
  <si>
    <t>MOHD SYAFIZI BIN MOHD SUHAIMI</t>
  </si>
  <si>
    <t>MUHAMMAD ALIF IMRAN BIN HAMDAN</t>
  </si>
  <si>
    <t>MUHAMMAD HAZIQUE AHSYRAF BIN SHAHRIL ALFIAN</t>
  </si>
  <si>
    <t>MUHAMMAD SAFIUDDIN BIN SAPALI</t>
  </si>
  <si>
    <t>SIRHAN ASMAAN BIN ABDULLAH SANI</t>
  </si>
  <si>
    <t>WAN FARHAN AIDIL ASRI BIN WAN ABDUL HALIM</t>
  </si>
  <si>
    <t>NIK MUHAMMAD SHAMIM B NIK LUKMAN</t>
  </si>
  <si>
    <t>981201065638</t>
  </si>
  <si>
    <t>K591CMPP003</t>
  </si>
  <si>
    <t>MPP</t>
  </si>
  <si>
    <t>980306065541</t>
  </si>
  <si>
    <t>K591CMPP005</t>
  </si>
  <si>
    <t>980620065603</t>
  </si>
  <si>
    <t>K591CMPP006</t>
  </si>
  <si>
    <t>980408065243</t>
  </si>
  <si>
    <t>K591CMPP009</t>
  </si>
  <si>
    <t>981110036233</t>
  </si>
  <si>
    <t>K591CMPP010</t>
  </si>
  <si>
    <t>981115065957</t>
  </si>
  <si>
    <t>K591CMPP011</t>
  </si>
  <si>
    <t>K591CMPP012</t>
  </si>
  <si>
    <t>981030065093</t>
  </si>
  <si>
    <t>K591CMPP013</t>
  </si>
  <si>
    <t>981214065151</t>
  </si>
  <si>
    <t>K591CMPP014</t>
  </si>
  <si>
    <t>980209065427</t>
  </si>
  <si>
    <t>K591CMPP015</t>
  </si>
  <si>
    <t>981109055509</t>
  </si>
  <si>
    <t>K591CMPP016</t>
  </si>
  <si>
    <t>981211066191</t>
  </si>
  <si>
    <t>K591CMPP018</t>
  </si>
  <si>
    <t>980419146065</t>
  </si>
  <si>
    <t>K591CMPP021</t>
  </si>
  <si>
    <t>980404135507</t>
  </si>
  <si>
    <t>K591CMPP024</t>
  </si>
  <si>
    <t>981007015549</t>
  </si>
  <si>
    <t>K591CMPP031</t>
  </si>
  <si>
    <t>K591BMPP028</t>
  </si>
  <si>
    <t>K611CMPP024</t>
  </si>
  <si>
    <t>AIMAN FITRI BIN ROSMAN</t>
  </si>
  <si>
    <t>AMIERUL IQMAL BIN NAZRI</t>
  </si>
  <si>
    <t>MOHAMAD AMINUDIN BIN MOHAMAD ARSAD</t>
  </si>
  <si>
    <t>MOHAMAD ANIQ BIN MOHAMAD ASRI</t>
  </si>
  <si>
    <t>MOHAMAD DAIM DANIEL BIN IBRAHIM</t>
  </si>
  <si>
    <t>MOHAMAD IZZAT BIN DIN</t>
  </si>
  <si>
    <t>MOHAMAD SAFWAN BIN MOHD KASIM</t>
  </si>
  <si>
    <t>MOHD ALIF HAKIMI BIN MOHD NORDIN</t>
  </si>
  <si>
    <t>MOHD AMIRUL ASYRAF BIN HAFIZAN</t>
  </si>
  <si>
    <t>MOHD HANIF HAKIMI BIN MAT JAEH</t>
  </si>
  <si>
    <t>MUHAMAD ALIF BIN ZAINA</t>
  </si>
  <si>
    <t>MUHAMMAD AKMAL BIN ABU SAKMAH</t>
  </si>
  <si>
    <t>MUHAMMAD FAIZ BIN ILIAS</t>
  </si>
  <si>
    <t>MUHAMMAD FIRDAUS BIN ABU BAKAR</t>
  </si>
  <si>
    <t>MUHAMMAD IZUDDIN BIN BAKHTIAR</t>
  </si>
  <si>
    <t>MUHAMMAD JEFFRI BIN JOHARI</t>
  </si>
  <si>
    <t>MUHAMMAD SYAKIRIN BIN SUPARDI</t>
  </si>
  <si>
    <t>MUHAMMAD YUSRI BIN OTHMAN</t>
  </si>
  <si>
    <t>SAZARUL NAIM BIN  ZAKARIA</t>
  </si>
  <si>
    <t>SIVA SHANKER A/L RAJAN</t>
  </si>
  <si>
    <t>K591CMTA001</t>
  </si>
  <si>
    <t>MTA</t>
  </si>
  <si>
    <t>980321145187</t>
  </si>
  <si>
    <t>K591CMTA002</t>
  </si>
  <si>
    <t>980811065163</t>
  </si>
  <si>
    <t>K591CMTA005</t>
  </si>
  <si>
    <t>K591CMTA006</t>
  </si>
  <si>
    <t>K591CMTA007</t>
  </si>
  <si>
    <t>980120035539</t>
  </si>
  <si>
    <t>K591CMTA010</t>
  </si>
  <si>
    <t>980609115649</t>
  </si>
  <si>
    <t>K591CMTA012</t>
  </si>
  <si>
    <t>K591CMTA014</t>
  </si>
  <si>
    <t>980823065347</t>
  </si>
  <si>
    <t>K591CMTA015</t>
  </si>
  <si>
    <t>980303065431</t>
  </si>
  <si>
    <t>K591CMTA016</t>
  </si>
  <si>
    <t>981008065521</t>
  </si>
  <si>
    <t>K591CMTA017</t>
  </si>
  <si>
    <t>K591CMTA018</t>
  </si>
  <si>
    <t>980322145277</t>
  </si>
  <si>
    <t>K591CMTA019</t>
  </si>
  <si>
    <t>980805065773</t>
  </si>
  <si>
    <t>K591CMTA020</t>
  </si>
  <si>
    <t>980815065945</t>
  </si>
  <si>
    <t>K591CMTA022</t>
  </si>
  <si>
    <t>981014065579</t>
  </si>
  <si>
    <t>K591CMTA023</t>
  </si>
  <si>
    <t>980902066065</t>
  </si>
  <si>
    <t>K591CMTA025</t>
  </si>
  <si>
    <t>K591CMTA026</t>
  </si>
  <si>
    <t>981218565129</t>
  </si>
  <si>
    <t>K591CMTA029</t>
  </si>
  <si>
    <t>K591CMTA030</t>
  </si>
  <si>
    <t>INDIA</t>
  </si>
  <si>
    <t>BUKAN ISLAM</t>
  </si>
  <si>
    <t>AHMAD ISMAIL BIN OMAR</t>
  </si>
  <si>
    <t>AMIRUDDIN B ABDULLAH</t>
  </si>
  <si>
    <t>ANNUR IKHMAN BIN KAHALID</t>
  </si>
  <si>
    <t>FAKHRUSY SYAKIRIN BIN MAT ALIAS</t>
  </si>
  <si>
    <t>FAWAZUL AMIN BIN ANUAR</t>
  </si>
  <si>
    <t>HARIZ AZHIMAN BIN MOHAMAD AZMI</t>
  </si>
  <si>
    <t>KHAIRUL FAUZAN BIN IHSAN</t>
  </si>
  <si>
    <t>MOHAMAD FIRDAUS BIN ABDUL RAHMAN</t>
  </si>
  <si>
    <t>MOHAMAD SUFIAN BIN WAHID</t>
  </si>
  <si>
    <t>MOHAMAD SYAHMI BIN HARUN</t>
  </si>
  <si>
    <t>MOHAMAD ZIKRI BIN REMLEE</t>
  </si>
  <si>
    <t>MUHAMAD ALIF HAIKAL BIN  MOHD SABRI</t>
  </si>
  <si>
    <t>MUHAMAD HAZWAN AIMAN BIN MOHAMAD YAZIZ</t>
  </si>
  <si>
    <t>MUHAMMAD AMIRUL AIMAN BIN JAMALUDIN</t>
  </si>
  <si>
    <t>MUHAMMAD ARIF FIRDAUS BIN HASDI</t>
  </si>
  <si>
    <t>MUHAMMAD FAIZ BIN MOHD AZHAR</t>
  </si>
  <si>
    <t>MUHAMMAD HAMIRUL HAFIZ BIN MOHD ZAHID</t>
  </si>
  <si>
    <t xml:space="preserve">MUHAMMAD SHAHFID BIN KUNJI </t>
  </si>
  <si>
    <t>WAN MOHAMMAD JALALUDDIN BIN WAN ABDUL AZIZ</t>
  </si>
  <si>
    <t>WAN MUADZ  ZUL 'HAQEEMI BIN MOHD ZAILAN</t>
  </si>
  <si>
    <t>MUHAMMAD AMIRUL NAIM BIN RUSLI</t>
  </si>
  <si>
    <t>MUHAMMAD RAZLAN BIN RAZALI</t>
  </si>
  <si>
    <t>MUHAMMAD ILHAM BIN DANHIL</t>
  </si>
  <si>
    <t>MUHAMAD AIMAN AINUDDIN BIN MOHAMAD SHARIF</t>
  </si>
  <si>
    <t>MOHAMAD IZANI BIN ASMADI</t>
  </si>
  <si>
    <t>980314145453</t>
  </si>
  <si>
    <t>K591CMTK001</t>
  </si>
  <si>
    <t>MTK</t>
  </si>
  <si>
    <t>980430035999</t>
  </si>
  <si>
    <t>K591CMTK003</t>
  </si>
  <si>
    <t>980904065875</t>
  </si>
  <si>
    <t>K591CMTK004</t>
  </si>
  <si>
    <t>981129065181</t>
  </si>
  <si>
    <t>K591CMTK005</t>
  </si>
  <si>
    <t>980528065897</t>
  </si>
  <si>
    <t>K591CMTK006</t>
  </si>
  <si>
    <t>K591CMTK008</t>
  </si>
  <si>
    <t>K591CMTK009</t>
  </si>
  <si>
    <t>K591CMTK012</t>
  </si>
  <si>
    <t>K591CMTK015</t>
  </si>
  <si>
    <t>K591CMTK016</t>
  </si>
  <si>
    <t>980711036349</t>
  </si>
  <si>
    <t>K591CMTK017</t>
  </si>
  <si>
    <t>980804035281</t>
  </si>
  <si>
    <t>K591CMTK018</t>
  </si>
  <si>
    <t>K591CMTK019</t>
  </si>
  <si>
    <t>980127065167</t>
  </si>
  <si>
    <t>K591CMTK020</t>
  </si>
  <si>
    <t>K591CMTK022</t>
  </si>
  <si>
    <t>980802065903</t>
  </si>
  <si>
    <t>K591CMTK023</t>
  </si>
  <si>
    <t>981221045191</t>
  </si>
  <si>
    <t>K591CMTK025</t>
  </si>
  <si>
    <t>K591CMTK026</t>
  </si>
  <si>
    <t>980401065259</t>
  </si>
  <si>
    <t>K591CMTK030</t>
  </si>
  <si>
    <t>K591CMTK031</t>
  </si>
  <si>
    <t>K181CMTK007</t>
  </si>
  <si>
    <t>K571CMTK029</t>
  </si>
  <si>
    <t>K331CMTK019</t>
  </si>
  <si>
    <t>K591BMTK009</t>
  </si>
  <si>
    <t>K641BMTK010</t>
  </si>
  <si>
    <t>AIDA IZZATI BT SULAIMI</t>
  </si>
  <si>
    <t>AIN SHAFIQAH BINTI KAMARUL AMRAN</t>
  </si>
  <si>
    <t>FARAH ALIAA BINTI AZMI</t>
  </si>
  <si>
    <t>FATIN FARHANA BINTI ISHAK</t>
  </si>
  <si>
    <t>ISMAIL IKHMAL BIN MOHD NAPIAH</t>
  </si>
  <si>
    <t>MUHAMAD FARIS BIN MAHADI</t>
  </si>
  <si>
    <t>MUHAMAD SUZAIMEY AFIEZE BIN MUHAMAD ASME</t>
  </si>
  <si>
    <t>MUSTAQIM SHAH BIN  ABU BAKAR</t>
  </si>
  <si>
    <t>NOOR IZATUL AMIRA BT ABDUL MALIK</t>
  </si>
  <si>
    <t>NORSHAMIMI BINTI MUHAMAD SHARIMAN</t>
  </si>
  <si>
    <t>SAIYIDATINA AISYAH BINTI MOHMAD NAZRI</t>
  </si>
  <si>
    <t>SYED AKIL BIN SY OTHMAN</t>
  </si>
  <si>
    <t>YUSSAKIRRA SAKILLA BINTI SHAMSUDIN</t>
  </si>
  <si>
    <t>ZANORRASYIDAH BINTI ZULKEPLI</t>
  </si>
  <si>
    <t>980227065076</t>
  </si>
  <si>
    <t>K591CWTP001</t>
  </si>
  <si>
    <t>WTP</t>
  </si>
  <si>
    <t>980808065402</t>
  </si>
  <si>
    <t>K591CWTP002</t>
  </si>
  <si>
    <t>981116065852</t>
  </si>
  <si>
    <t>K591CWTP003</t>
  </si>
  <si>
    <t>980721065610</t>
  </si>
  <si>
    <t>K591CWTP004</t>
  </si>
  <si>
    <t>980512055379</t>
  </si>
  <si>
    <t>K591CWTP005</t>
  </si>
  <si>
    <t>980303065351</t>
  </si>
  <si>
    <t>K591CWTP007</t>
  </si>
  <si>
    <t>980610035195</t>
  </si>
  <si>
    <t>K591CWTP008</t>
  </si>
  <si>
    <t>981005065315</t>
  </si>
  <si>
    <t>K591CWTP011</t>
  </si>
  <si>
    <t>980923066232</t>
  </si>
  <si>
    <t>K591CWTP012</t>
  </si>
  <si>
    <t>980410035836</t>
  </si>
  <si>
    <t>K591CWTP013</t>
  </si>
  <si>
    <t>980918065710</t>
  </si>
  <si>
    <t>K591CWTP015</t>
  </si>
  <si>
    <t>980927065747</t>
  </si>
  <si>
    <t>K591CWTP016</t>
  </si>
  <si>
    <t>980318065952</t>
  </si>
  <si>
    <t>K591CWTP017</t>
  </si>
  <si>
    <t>981226116518</t>
  </si>
  <si>
    <t>K591CWTP018</t>
  </si>
  <si>
    <t>4 WTP</t>
  </si>
  <si>
    <t>4 MTK</t>
  </si>
  <si>
    <t>4 MTA</t>
  </si>
  <si>
    <t>4 MPP</t>
  </si>
  <si>
    <t>4 MPI</t>
  </si>
  <si>
    <t>4 ETN</t>
  </si>
  <si>
    <t>4 ETE</t>
  </si>
  <si>
    <t>TANGGUJ PENGAJIAN MULAI 17 MAC 2017</t>
  </si>
  <si>
    <t>DI BUANG KOLEJ MULAI 17 MAC 2017</t>
  </si>
  <si>
    <t>BERHENTI  KOLEJ MULI 17 MAC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</si>
</sst>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0_ "/>
    <numFmt numFmtId="165" formatCode="0_);\(0\)"/>
  </numFmts>
  <fonts count="4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charset val="134"/>
    </font>
    <font>
      <sz val="11"/>
      <color indexed="8"/>
      <name val="Calibri"/>
      <family val="2"/>
      <charset val="134"/>
    </font>
    <font>
      <b/>
      <sz val="14"/>
      <name val="Calibri"/>
      <family val="2"/>
      <charset val="134"/>
    </font>
    <font>
      <sz val="12"/>
      <name val="Calibri"/>
      <family val="2"/>
      <charset val="134"/>
    </font>
    <font>
      <b/>
      <sz val="12"/>
      <name val="Calibri"/>
      <family val="2"/>
      <charset val="134"/>
    </font>
    <font>
      <b/>
      <sz val="11"/>
      <color indexed="8"/>
      <name val="Calibri"/>
      <family val="2"/>
      <charset val="134"/>
    </font>
    <font>
      <b/>
      <sz val="11"/>
      <name val="Calibri"/>
      <family val="2"/>
      <charset val="134"/>
    </font>
    <font>
      <b/>
      <sz val="12"/>
      <name val="Times New Roman"/>
      <family val="1"/>
      <charset val="134"/>
    </font>
    <font>
      <sz val="2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Times New Roman"/>
      <family val="1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indexed="8"/>
      <name val="Calibri"/>
      <family val="2"/>
      <charset val="134"/>
    </font>
    <font>
      <b/>
      <sz val="10"/>
      <name val="Calibri"/>
      <family val="2"/>
      <charset val="134"/>
    </font>
    <font>
      <sz val="10"/>
      <color theme="1"/>
      <name val="Calibri"/>
      <family val="2"/>
      <charset val="134"/>
      <scheme val="minor"/>
    </font>
    <font>
      <u/>
      <sz val="11"/>
      <color theme="10"/>
      <name val="Calibri"/>
      <family val="2"/>
    </font>
    <font>
      <b/>
      <sz val="14"/>
      <color theme="1"/>
      <name val="Calibri"/>
      <family val="2"/>
      <scheme val="minor"/>
    </font>
    <font>
      <sz val="12"/>
      <name val="Times New Roman"/>
      <family val="1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sz val="9"/>
      <name val="Calibri"/>
      <family val="2"/>
      <charset val="134"/>
    </font>
    <font>
      <sz val="8"/>
      <name val="Calibri"/>
      <family val="2"/>
      <charset val="134"/>
    </font>
    <font>
      <sz val="10"/>
      <name val="Calibri"/>
      <family val="2"/>
      <scheme val="minor"/>
    </font>
    <font>
      <b/>
      <sz val="11"/>
      <name val="Calibri"/>
      <family val="2"/>
    </font>
    <font>
      <i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6"/>
      <color theme="1"/>
      <name val="Calibri"/>
      <family val="2"/>
      <scheme val="minor"/>
    </font>
    <font>
      <sz val="9"/>
      <name val="Arial"/>
      <family val="2"/>
    </font>
    <font>
      <sz val="9"/>
      <color theme="1"/>
      <name val="Arial"/>
      <family val="2"/>
    </font>
    <font>
      <sz val="9"/>
      <color indexed="8"/>
      <name val="Arial"/>
      <family val="2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b/>
      <sz val="11"/>
      <color theme="1"/>
      <name val="Calibri"/>
      <family val="2"/>
      <charset val="134"/>
      <scheme val="minor"/>
    </font>
    <font>
      <b/>
      <sz val="12"/>
      <color theme="1"/>
      <name val="Calibri"/>
      <family val="2"/>
    </font>
    <font>
      <b/>
      <sz val="11"/>
      <name val="Times New Roman"/>
      <family val="1"/>
      <charset val="134"/>
    </font>
    <font>
      <b/>
      <sz val="12"/>
      <color indexed="8"/>
      <name val="Calibri"/>
      <family val="2"/>
      <charset val="134"/>
    </font>
    <font>
      <b/>
      <i/>
      <sz val="12"/>
      <name val="Calibri"/>
      <family val="2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charset val="134"/>
      <scheme val="minor"/>
    </font>
    <font>
      <sz val="12"/>
      <name val="Calibri"/>
      <family val="2"/>
    </font>
    <font>
      <b/>
      <sz val="12"/>
      <name val="Calibri"/>
      <family val="2"/>
    </font>
    <font>
      <sz val="12"/>
      <color theme="1"/>
      <name val="Calibri"/>
      <family val="2"/>
      <charset val="134"/>
      <scheme val="minor"/>
    </font>
  </fonts>
  <fills count="22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003300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theme="0"/>
        <bgColor indexed="64"/>
      </patternFill>
    </fill>
  </fills>
  <borders count="8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4" fillId="0" borderId="0">
      <alignment vertical="center"/>
    </xf>
    <xf numFmtId="0" fontId="20" fillId="0" borderId="0" applyNumberFormat="0" applyFill="0" applyBorder="0" applyAlignment="0" applyProtection="0">
      <alignment vertical="top"/>
      <protection locked="0"/>
    </xf>
    <xf numFmtId="0" fontId="22" fillId="0" borderId="0">
      <alignment vertical="center"/>
    </xf>
    <xf numFmtId="0" fontId="25" fillId="0" borderId="0"/>
  </cellStyleXfs>
  <cellXfs count="837">
    <xf numFmtId="0" fontId="0" fillId="0" borderId="0" xfId="0"/>
    <xf numFmtId="0" fontId="3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3" fillId="0" borderId="13" xfId="0" applyFont="1" applyBorder="1" applyAlignment="1" applyProtection="1">
      <alignment horizontal="center" vertical="center"/>
      <protection hidden="1"/>
    </xf>
    <xf numFmtId="0" fontId="3" fillId="0" borderId="14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hidden="1"/>
    </xf>
    <xf numFmtId="0" fontId="3" fillId="0" borderId="8" xfId="0" applyFont="1" applyBorder="1" applyAlignment="1" applyProtection="1">
      <alignment horizontal="center" vertical="center"/>
      <protection locked="0"/>
    </xf>
    <xf numFmtId="0" fontId="3" fillId="0" borderId="10" xfId="0" applyFont="1" applyBorder="1" applyAlignment="1" applyProtection="1">
      <alignment horizontal="center" vertical="center"/>
      <protection hidden="1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0" xfId="0" applyNumberFormat="1" applyFont="1" applyFill="1" applyBorder="1" applyAlignment="1" applyProtection="1">
      <alignment horizontal="center" vertical="center"/>
      <protection hidden="1"/>
    </xf>
    <xf numFmtId="0" fontId="11" fillId="0" borderId="0" xfId="0" applyFont="1" applyAlignment="1" applyProtection="1">
      <alignment vertical="center"/>
      <protection hidden="1"/>
    </xf>
    <xf numFmtId="0" fontId="0" fillId="0" borderId="0" xfId="0" applyAlignment="1" applyProtection="1">
      <alignment vertical="center"/>
      <protection hidden="1"/>
    </xf>
    <xf numFmtId="0" fontId="2" fillId="0" borderId="0" xfId="0" applyFont="1" applyAlignment="1" applyProtection="1">
      <alignment vertical="center"/>
      <protection hidden="1"/>
    </xf>
    <xf numFmtId="0" fontId="2" fillId="3" borderId="39" xfId="0" applyFont="1" applyFill="1" applyBorder="1" applyAlignment="1" applyProtection="1">
      <alignment horizontal="center" vertical="center" wrapText="1"/>
      <protection hidden="1"/>
    </xf>
    <xf numFmtId="0" fontId="2" fillId="3" borderId="40" xfId="0" applyFont="1" applyFill="1" applyBorder="1" applyAlignment="1" applyProtection="1">
      <alignment horizontal="center" vertical="center" wrapText="1"/>
      <protection hidden="1"/>
    </xf>
    <xf numFmtId="1" fontId="2" fillId="3" borderId="40" xfId="0" applyNumberFormat="1" applyFont="1" applyFill="1" applyBorder="1" applyAlignment="1" applyProtection="1">
      <alignment horizontal="center" vertical="center" wrapText="1"/>
      <protection hidden="1"/>
    </xf>
    <xf numFmtId="0" fontId="2" fillId="3" borderId="41" xfId="0" applyFont="1" applyFill="1" applyBorder="1" applyAlignment="1" applyProtection="1">
      <alignment horizontal="center" vertical="center" wrapText="1"/>
      <protection hidden="1"/>
    </xf>
    <xf numFmtId="0" fontId="0" fillId="0" borderId="0" xfId="0" applyFill="1" applyBorder="1" applyAlignment="1" applyProtection="1">
      <alignment horizontal="center" vertical="center" wrapText="1"/>
      <protection hidden="1"/>
    </xf>
    <xf numFmtId="1" fontId="0" fillId="0" borderId="0" xfId="1" applyNumberFormat="1" applyFont="1" applyFill="1" applyAlignment="1" applyProtection="1">
      <alignment horizontal="center" vertical="center" wrapText="1"/>
      <protection hidden="1"/>
    </xf>
    <xf numFmtId="0" fontId="0" fillId="0" borderId="0" xfId="0" applyFill="1" applyAlignment="1" applyProtection="1">
      <alignment horizontal="center" vertical="center" wrapText="1"/>
      <protection hidden="1"/>
    </xf>
    <xf numFmtId="0" fontId="0" fillId="0" borderId="0" xfId="0" applyFill="1" applyAlignment="1" applyProtection="1">
      <alignment vertical="center"/>
      <protection hidden="1"/>
    </xf>
    <xf numFmtId="0" fontId="0" fillId="0" borderId="13" xfId="0" applyBorder="1" applyAlignment="1" applyProtection="1">
      <alignment horizontal="center" vertical="center"/>
      <protection hidden="1"/>
    </xf>
    <xf numFmtId="49" fontId="0" fillId="0" borderId="14" xfId="0" applyNumberFormat="1" applyFill="1" applyBorder="1" applyAlignment="1" applyProtection="1">
      <alignment horizontal="left" vertical="center"/>
      <protection locked="0"/>
    </xf>
    <xf numFmtId="49" fontId="0" fillId="0" borderId="14" xfId="0" applyNumberFormat="1" applyFill="1" applyBorder="1" applyAlignment="1" applyProtection="1">
      <alignment horizontal="center" vertical="center"/>
      <protection locked="0"/>
    </xf>
    <xf numFmtId="0" fontId="0" fillId="0" borderId="14" xfId="0" applyFill="1" applyBorder="1" applyAlignment="1" applyProtection="1">
      <alignment horizontal="center" vertical="center"/>
      <protection locked="0"/>
    </xf>
    <xf numFmtId="0" fontId="0" fillId="0" borderId="15" xfId="0" applyFill="1" applyBorder="1" applyAlignment="1" applyProtection="1">
      <alignment horizontal="left" vertical="center"/>
      <protection locked="0"/>
    </xf>
    <xf numFmtId="0" fontId="0" fillId="0" borderId="7" xfId="0" applyBorder="1" applyAlignment="1" applyProtection="1">
      <alignment horizontal="center" vertical="center"/>
      <protection hidden="1"/>
    </xf>
    <xf numFmtId="49" fontId="0" fillId="0" borderId="8" xfId="0" applyNumberFormat="1" applyFill="1" applyBorder="1" applyAlignment="1" applyProtection="1">
      <alignment horizontal="left" vertical="center"/>
      <protection locked="0"/>
    </xf>
    <xf numFmtId="49" fontId="0" fillId="0" borderId="8" xfId="0" applyNumberFormat="1" applyFill="1" applyBorder="1" applyAlignment="1" applyProtection="1">
      <alignment horizontal="center" vertical="center"/>
      <protection locked="0"/>
    </xf>
    <xf numFmtId="49" fontId="0" fillId="0" borderId="8" xfId="0" quotePrefix="1" applyNumberFormat="1" applyFill="1" applyBorder="1" applyAlignment="1" applyProtection="1">
      <alignment horizontal="center" vertical="center"/>
      <protection locked="0"/>
    </xf>
    <xf numFmtId="0" fontId="0" fillId="0" borderId="8" xfId="0" applyFill="1" applyBorder="1" applyAlignment="1" applyProtection="1">
      <alignment horizontal="center" vertical="center"/>
      <protection locked="0"/>
    </xf>
    <xf numFmtId="0" fontId="0" fillId="0" borderId="9" xfId="0" applyFill="1" applyBorder="1" applyAlignment="1" applyProtection="1">
      <alignment horizontal="left" vertical="center"/>
      <protection locked="0"/>
    </xf>
    <xf numFmtId="0" fontId="0" fillId="0" borderId="10" xfId="0" applyBorder="1" applyAlignment="1" applyProtection="1">
      <alignment horizontal="center" vertical="center"/>
      <protection hidden="1"/>
    </xf>
    <xf numFmtId="49" fontId="0" fillId="0" borderId="11" xfId="0" applyNumberFormat="1" applyFill="1" applyBorder="1" applyAlignment="1" applyProtection="1">
      <alignment horizontal="left" vertical="center"/>
      <protection locked="0"/>
    </xf>
    <xf numFmtId="49" fontId="0" fillId="0" borderId="11" xfId="0" applyNumberFormat="1" applyFill="1" applyBorder="1" applyAlignment="1" applyProtection="1">
      <alignment horizontal="center" vertical="center"/>
      <protection locked="0"/>
    </xf>
    <xf numFmtId="0" fontId="0" fillId="0" borderId="11" xfId="0" applyFill="1" applyBorder="1" applyAlignment="1" applyProtection="1">
      <alignment horizontal="center" vertical="center"/>
      <protection locked="0"/>
    </xf>
    <xf numFmtId="0" fontId="0" fillId="0" borderId="12" xfId="0" applyFill="1" applyBorder="1" applyAlignment="1" applyProtection="1">
      <alignment horizontal="left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0" fontId="3" fillId="0" borderId="13" xfId="0" applyFont="1" applyBorder="1" applyAlignment="1" applyProtection="1">
      <alignment horizontal="center" vertical="center"/>
      <protection locked="0"/>
    </xf>
    <xf numFmtId="0" fontId="17" fillId="2" borderId="7" xfId="0" applyFont="1" applyFill="1" applyBorder="1" applyAlignment="1" applyProtection="1">
      <alignment horizontal="center" vertical="center" wrapText="1"/>
      <protection hidden="1"/>
    </xf>
    <xf numFmtId="0" fontId="17" fillId="2" borderId="10" xfId="0" applyFont="1" applyFill="1" applyBorder="1" applyAlignment="1" applyProtection="1">
      <alignment horizontal="center" vertical="center" wrapText="1"/>
      <protection hidden="1"/>
    </xf>
    <xf numFmtId="0" fontId="3" fillId="0" borderId="15" xfId="0" applyFont="1" applyBorder="1" applyAlignment="1" applyProtection="1">
      <alignment horizontal="center" vertical="center"/>
      <protection locked="0"/>
    </xf>
    <xf numFmtId="0" fontId="3" fillId="0" borderId="9" xfId="0" applyFont="1" applyBorder="1" applyAlignment="1" applyProtection="1">
      <alignment horizontal="center" vertical="center"/>
      <protection locked="0"/>
    </xf>
    <xf numFmtId="0" fontId="3" fillId="0" borderId="16" xfId="0" applyFont="1" applyBorder="1" applyAlignment="1" applyProtection="1">
      <alignment horizontal="center" vertical="center"/>
      <protection hidden="1"/>
    </xf>
    <xf numFmtId="0" fontId="3" fillId="0" borderId="1" xfId="0" applyFont="1" applyBorder="1" applyAlignment="1" applyProtection="1">
      <alignment horizontal="center" vertical="center"/>
      <protection hidden="1"/>
    </xf>
    <xf numFmtId="0" fontId="16" fillId="0" borderId="7" xfId="0" applyFont="1" applyBorder="1" applyAlignment="1" applyProtection="1">
      <alignment vertical="center"/>
      <protection hidden="1"/>
    </xf>
    <xf numFmtId="0" fontId="12" fillId="0" borderId="0" xfId="0" applyFont="1"/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2" fillId="0" borderId="0" xfId="4">
      <alignment vertical="center"/>
    </xf>
    <xf numFmtId="0" fontId="13" fillId="0" borderId="0" xfId="0" applyFont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3" fillId="0" borderId="0" xfId="4" applyFont="1" applyAlignment="1" applyProtection="1">
      <alignment vertical="center"/>
      <protection hidden="1"/>
    </xf>
    <xf numFmtId="0" fontId="4" fillId="0" borderId="0" xfId="4" applyFont="1" applyAlignment="1" applyProtection="1">
      <alignment vertical="center"/>
      <protection hidden="1"/>
    </xf>
    <xf numFmtId="0" fontId="4" fillId="0" borderId="0" xfId="4" applyFont="1" applyAlignment="1" applyProtection="1">
      <alignment horizontal="center" vertical="center"/>
      <protection hidden="1"/>
    </xf>
    <xf numFmtId="0" fontId="3" fillId="0" borderId="0" xfId="4" applyFont="1" applyAlignment="1">
      <alignment horizontal="center" vertical="center"/>
    </xf>
    <xf numFmtId="0" fontId="3" fillId="0" borderId="0" xfId="4" applyFont="1" applyAlignment="1" applyProtection="1">
      <alignment horizontal="center" vertical="center"/>
      <protection hidden="1"/>
    </xf>
    <xf numFmtId="0" fontId="3" fillId="0" borderId="0" xfId="4" applyFont="1">
      <alignment vertical="center"/>
    </xf>
    <xf numFmtId="0" fontId="9" fillId="0" borderId="1" xfId="4" applyFont="1" applyBorder="1" applyAlignment="1">
      <alignment horizontal="center" vertical="center"/>
    </xf>
    <xf numFmtId="1" fontId="3" fillId="0" borderId="2" xfId="4" applyNumberFormat="1" applyFont="1" applyBorder="1" applyAlignment="1">
      <alignment horizontal="center" vertical="center" wrapText="1"/>
    </xf>
    <xf numFmtId="0" fontId="3" fillId="0" borderId="3" xfId="4" applyFont="1" applyBorder="1" applyAlignment="1">
      <alignment horizontal="center" vertical="center"/>
    </xf>
    <xf numFmtId="0" fontId="9" fillId="0" borderId="7" xfId="4" applyFont="1" applyBorder="1" applyAlignment="1">
      <alignment horizontal="center" vertical="center"/>
    </xf>
    <xf numFmtId="1" fontId="3" fillId="0" borderId="14" xfId="4" applyNumberFormat="1" applyFont="1" applyBorder="1" applyAlignment="1">
      <alignment horizontal="center" vertical="center" wrapText="1"/>
    </xf>
    <xf numFmtId="1" fontId="3" fillId="0" borderId="64" xfId="4" applyNumberFormat="1" applyFont="1" applyBorder="1" applyAlignment="1">
      <alignment horizontal="center" vertical="center"/>
    </xf>
    <xf numFmtId="0" fontId="3" fillId="0" borderId="15" xfId="4" applyFont="1" applyBorder="1" applyAlignment="1">
      <alignment horizontal="center" vertical="center"/>
    </xf>
    <xf numFmtId="0" fontId="9" fillId="0" borderId="10" xfId="4" applyFont="1" applyBorder="1" applyAlignment="1">
      <alignment horizontal="center" vertical="center"/>
    </xf>
    <xf numFmtId="1" fontId="3" fillId="0" borderId="11" xfId="4" applyNumberFormat="1" applyFont="1" applyBorder="1" applyAlignment="1">
      <alignment horizontal="center" vertical="center" wrapText="1"/>
    </xf>
    <xf numFmtId="1" fontId="3" fillId="0" borderId="45" xfId="4" applyNumberFormat="1" applyFont="1" applyBorder="1" applyAlignment="1">
      <alignment horizontal="center" vertical="center"/>
    </xf>
    <xf numFmtId="0" fontId="3" fillId="0" borderId="18" xfId="4" applyFont="1" applyBorder="1" applyAlignment="1">
      <alignment horizontal="center" vertical="center"/>
    </xf>
    <xf numFmtId="0" fontId="27" fillId="0" borderId="0" xfId="4" applyFont="1" applyAlignment="1">
      <alignment horizontal="center" vertical="center"/>
    </xf>
    <xf numFmtId="0" fontId="3" fillId="0" borderId="0" xfId="4" applyFont="1" applyAlignment="1">
      <alignment horizontal="left" vertical="center"/>
    </xf>
    <xf numFmtId="0" fontId="5" fillId="0" borderId="0" xfId="4" applyFont="1" applyAlignment="1">
      <alignment vertical="center"/>
    </xf>
    <xf numFmtId="0" fontId="7" fillId="0" borderId="0" xfId="4" applyFont="1" applyAlignment="1" applyProtection="1">
      <alignment vertical="center"/>
      <protection hidden="1"/>
    </xf>
    <xf numFmtId="17" fontId="7" fillId="0" borderId="0" xfId="4" applyNumberFormat="1" applyFont="1" applyAlignment="1" applyProtection="1">
      <alignment vertical="center"/>
      <protection hidden="1"/>
    </xf>
    <xf numFmtId="0" fontId="9" fillId="11" borderId="18" xfId="4" applyFont="1" applyFill="1" applyBorder="1" applyAlignment="1">
      <alignment horizontal="center" vertical="center"/>
    </xf>
    <xf numFmtId="0" fontId="9" fillId="11" borderId="44" xfId="4" applyFont="1" applyFill="1" applyBorder="1" applyAlignment="1">
      <alignment horizontal="center" vertical="center" wrapText="1"/>
    </xf>
    <xf numFmtId="0" fontId="20" fillId="0" borderId="0" xfId="3" applyAlignment="1" applyProtection="1">
      <alignment vertical="center"/>
      <protection hidden="1"/>
    </xf>
    <xf numFmtId="0" fontId="7" fillId="0" borderId="0" xfId="0" applyFont="1" applyAlignment="1" applyProtection="1">
      <alignment vertical="center"/>
      <protection hidden="1"/>
    </xf>
    <xf numFmtId="0" fontId="7" fillId="0" borderId="0" xfId="0" applyFont="1" applyFill="1" applyAlignment="1" applyProtection="1">
      <alignment vertical="center"/>
      <protection hidden="1"/>
    </xf>
    <xf numFmtId="0" fontId="12" fillId="12" borderId="39" xfId="0" applyFont="1" applyFill="1" applyBorder="1" applyAlignment="1">
      <alignment horizontal="center" vertical="center" wrapText="1"/>
    </xf>
    <xf numFmtId="0" fontId="12" fillId="0" borderId="13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/>
    </xf>
    <xf numFmtId="0" fontId="13" fillId="0" borderId="0" xfId="0" applyFont="1"/>
    <xf numFmtId="1" fontId="3" fillId="0" borderId="2" xfId="4" applyNumberFormat="1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9" fillId="11" borderId="17" xfId="4" applyFont="1" applyFill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3" fillId="0" borderId="0" xfId="0" applyFont="1" applyBorder="1" applyAlignment="1">
      <alignment horizontal="center" vertical="center"/>
    </xf>
    <xf numFmtId="0" fontId="39" fillId="0" borderId="1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12" fillId="0" borderId="46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44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/>
    </xf>
    <xf numFmtId="0" fontId="12" fillId="5" borderId="62" xfId="0" applyFont="1" applyFill="1" applyBorder="1" applyAlignment="1">
      <alignment horizontal="center" vertical="center" wrapText="1"/>
    </xf>
    <xf numFmtId="0" fontId="12" fillId="0" borderId="63" xfId="0" applyFont="1" applyBorder="1" applyAlignment="1">
      <alignment horizontal="center" vertical="center" wrapText="1"/>
    </xf>
    <xf numFmtId="0" fontId="13" fillId="0" borderId="45" xfId="0" applyFont="1" applyBorder="1" applyAlignment="1">
      <alignment horizontal="center" vertical="center"/>
    </xf>
    <xf numFmtId="0" fontId="12" fillId="10" borderId="4" xfId="0" applyFont="1" applyFill="1" applyBorder="1" applyAlignment="1">
      <alignment horizontal="center" vertical="center" wrapText="1"/>
    </xf>
    <xf numFmtId="0" fontId="12" fillId="0" borderId="28" xfId="0" applyFont="1" applyBorder="1" applyAlignment="1">
      <alignment horizontal="center" vertical="center" wrapText="1"/>
    </xf>
    <xf numFmtId="0" fontId="39" fillId="0" borderId="13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2" fillId="0" borderId="27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left" vertical="center" wrapText="1"/>
    </xf>
    <xf numFmtId="0" fontId="12" fillId="5" borderId="39" xfId="0" applyFont="1" applyFill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2" fontId="13" fillId="0" borderId="0" xfId="0" applyNumberFormat="1" applyFont="1" applyBorder="1" applyAlignment="1">
      <alignment horizontal="center" vertical="center"/>
    </xf>
    <xf numFmtId="0" fontId="12" fillId="8" borderId="39" xfId="0" applyFont="1" applyFill="1" applyBorder="1" applyAlignment="1">
      <alignment horizontal="center" vertical="center" wrapText="1"/>
    </xf>
    <xf numFmtId="0" fontId="13" fillId="0" borderId="30" xfId="0" applyFont="1" applyBorder="1" applyAlignment="1">
      <alignment horizontal="center" vertical="center"/>
    </xf>
    <xf numFmtId="0" fontId="13" fillId="0" borderId="0" xfId="0" applyFont="1" applyAlignment="1"/>
    <xf numFmtId="0" fontId="13" fillId="0" borderId="0" xfId="0" applyFont="1" applyBorder="1" applyAlignment="1">
      <alignment vertical="center" wrapText="1"/>
    </xf>
    <xf numFmtId="0" fontId="13" fillId="0" borderId="29" xfId="0" applyFont="1" applyBorder="1" applyAlignment="1">
      <alignment horizontal="center" vertical="center"/>
    </xf>
    <xf numFmtId="0" fontId="39" fillId="0" borderId="27" xfId="0" applyFont="1" applyBorder="1" applyAlignment="1">
      <alignment horizontal="center" vertical="center"/>
    </xf>
    <xf numFmtId="0" fontId="12" fillId="0" borderId="64" xfId="0" applyFont="1" applyBorder="1" applyAlignment="1">
      <alignment horizontal="center" vertical="center"/>
    </xf>
    <xf numFmtId="0" fontId="12" fillId="0" borderId="47" xfId="0" applyFont="1" applyBorder="1" applyAlignment="1">
      <alignment horizontal="center" vertical="center" wrapText="1"/>
    </xf>
    <xf numFmtId="0" fontId="3" fillId="0" borderId="0" xfId="0" applyFont="1" applyFill="1" applyAlignment="1" applyProtection="1">
      <alignment vertical="center"/>
      <protection hidden="1"/>
    </xf>
    <xf numFmtId="0" fontId="4" fillId="0" borderId="0" xfId="0" applyFont="1" applyFill="1" applyAlignment="1" applyProtection="1">
      <alignment vertical="center"/>
      <protection hidden="1"/>
    </xf>
    <xf numFmtId="0" fontId="3" fillId="0" borderId="0" xfId="0" applyFont="1" applyFill="1" applyAlignment="1" applyProtection="1">
      <alignment horizontal="center" vertical="center"/>
      <protection hidden="1"/>
    </xf>
    <xf numFmtId="0" fontId="3" fillId="0" borderId="13" xfId="0" applyFont="1" applyFill="1" applyBorder="1" applyAlignment="1" applyProtection="1">
      <alignment horizontal="center" vertical="center"/>
      <protection hidden="1"/>
    </xf>
    <xf numFmtId="0" fontId="3" fillId="0" borderId="14" xfId="0" applyFont="1" applyFill="1" applyBorder="1" applyAlignment="1" applyProtection="1">
      <alignment horizontal="center" vertical="center"/>
      <protection locked="0"/>
    </xf>
    <xf numFmtId="0" fontId="3" fillId="0" borderId="15" xfId="0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0" fontId="3" fillId="0" borderId="8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3" fillId="0" borderId="7" xfId="0" applyFont="1" applyFill="1" applyBorder="1" applyAlignment="1" applyProtection="1">
      <alignment horizontal="center" vertical="center"/>
      <protection locked="0"/>
    </xf>
    <xf numFmtId="0" fontId="3" fillId="0" borderId="16" xfId="0" applyFont="1" applyFill="1" applyBorder="1" applyAlignment="1" applyProtection="1">
      <alignment horizontal="center" vertical="center"/>
      <protection hidden="1"/>
    </xf>
    <xf numFmtId="0" fontId="3" fillId="0" borderId="11" xfId="0" applyFont="1" applyFill="1" applyBorder="1" applyAlignment="1" applyProtection="1">
      <alignment horizontal="center" vertical="center"/>
      <protection locked="0"/>
    </xf>
    <xf numFmtId="0" fontId="3" fillId="0" borderId="10" xfId="0" applyFont="1" applyFill="1" applyBorder="1" applyAlignment="1" applyProtection="1">
      <alignment horizontal="center" vertical="center"/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16" fillId="0" borderId="1" xfId="0" applyFont="1" applyFill="1" applyBorder="1" applyAlignment="1" applyProtection="1">
      <alignment horizontal="center" vertical="center"/>
      <protection hidden="1"/>
    </xf>
    <xf numFmtId="0" fontId="3" fillId="0" borderId="1" xfId="0" applyFont="1" applyFill="1" applyBorder="1" applyAlignment="1" applyProtection="1">
      <alignment horizontal="center" vertical="center"/>
      <protection hidden="1"/>
    </xf>
    <xf numFmtId="0" fontId="3" fillId="0" borderId="2" xfId="0" applyFont="1" applyFill="1" applyBorder="1" applyAlignment="1" applyProtection="1">
      <alignment horizontal="center" vertical="center"/>
      <protection hidden="1"/>
    </xf>
    <xf numFmtId="0" fontId="3" fillId="0" borderId="3" xfId="0" applyFont="1" applyFill="1" applyBorder="1" applyAlignment="1" applyProtection="1">
      <alignment horizontal="center" vertical="center"/>
      <protection hidden="1"/>
    </xf>
    <xf numFmtId="0" fontId="16" fillId="0" borderId="7" xfId="0" applyFont="1" applyFill="1" applyBorder="1" applyAlignment="1" applyProtection="1">
      <alignment vertical="center"/>
      <protection hidden="1"/>
    </xf>
    <xf numFmtId="0" fontId="9" fillId="0" borderId="7" xfId="0" applyFont="1" applyFill="1" applyBorder="1" applyAlignment="1" applyProtection="1">
      <alignment horizontal="center" vertical="center"/>
      <protection hidden="1"/>
    </xf>
    <xf numFmtId="0" fontId="9" fillId="0" borderId="8" xfId="0" applyFont="1" applyFill="1" applyBorder="1" applyAlignment="1" applyProtection="1">
      <alignment horizontal="center" vertical="center"/>
      <protection hidden="1"/>
    </xf>
    <xf numFmtId="0" fontId="9" fillId="0" borderId="9" xfId="0" applyFont="1" applyFill="1" applyBorder="1" applyAlignment="1" applyProtection="1">
      <alignment horizontal="center" vertical="center"/>
      <protection hidden="1"/>
    </xf>
    <xf numFmtId="0" fontId="16" fillId="0" borderId="58" xfId="0" applyFont="1" applyFill="1" applyBorder="1" applyAlignment="1" applyProtection="1">
      <alignment vertical="center"/>
      <protection hidden="1"/>
    </xf>
    <xf numFmtId="0" fontId="9" fillId="0" borderId="61" xfId="0" applyFont="1" applyFill="1" applyBorder="1" applyAlignment="1" applyProtection="1">
      <alignment horizontal="center" vertical="center"/>
      <protection hidden="1"/>
    </xf>
    <xf numFmtId="0" fontId="9" fillId="0" borderId="58" xfId="0" applyFont="1" applyFill="1" applyBorder="1" applyAlignment="1" applyProtection="1">
      <alignment horizontal="center" vertical="center"/>
      <protection hidden="1"/>
    </xf>
    <xf numFmtId="0" fontId="9" fillId="0" borderId="12" xfId="0" applyFont="1" applyFill="1" applyBorder="1" applyAlignment="1" applyProtection="1">
      <alignment horizontal="center" vertical="center"/>
      <protection hidden="1"/>
    </xf>
    <xf numFmtId="1" fontId="9" fillId="0" borderId="11" xfId="0" applyNumberFormat="1" applyFont="1" applyFill="1" applyBorder="1" applyAlignment="1" applyProtection="1">
      <alignment horizontal="center" vertical="center"/>
      <protection hidden="1"/>
    </xf>
    <xf numFmtId="1" fontId="9" fillId="0" borderId="12" xfId="0" applyNumberFormat="1" applyFont="1" applyFill="1" applyBorder="1" applyAlignment="1" applyProtection="1">
      <alignment horizontal="center" vertical="center"/>
      <protection hidden="1"/>
    </xf>
    <xf numFmtId="0" fontId="3" fillId="0" borderId="0" xfId="0" applyFont="1" applyFill="1" applyBorder="1" applyAlignment="1" applyProtection="1">
      <alignment horizontal="center" vertical="center"/>
      <protection hidden="1"/>
    </xf>
    <xf numFmtId="0" fontId="6" fillId="0" borderId="0" xfId="0" applyFont="1" applyFill="1" applyAlignment="1" applyProtection="1">
      <alignment vertical="center"/>
      <protection hidden="1"/>
    </xf>
    <xf numFmtId="0" fontId="8" fillId="14" borderId="10" xfId="0" applyFont="1" applyFill="1" applyBorder="1" applyAlignment="1" applyProtection="1">
      <alignment horizontal="center" vertical="center" wrapText="1"/>
      <protection hidden="1"/>
    </xf>
    <xf numFmtId="0" fontId="17" fillId="15" borderId="8" xfId="0" applyFont="1" applyFill="1" applyBorder="1" applyAlignment="1" applyProtection="1">
      <alignment horizontal="center" vertical="center" wrapText="1"/>
      <protection hidden="1"/>
    </xf>
    <xf numFmtId="0" fontId="8" fillId="15" borderId="11" xfId="0" applyFont="1" applyFill="1" applyBorder="1" applyAlignment="1" applyProtection="1">
      <alignment horizontal="center" vertical="center" wrapText="1"/>
      <protection hidden="1"/>
    </xf>
    <xf numFmtId="0" fontId="17" fillId="14" borderId="7" xfId="0" applyFont="1" applyFill="1" applyBorder="1" applyAlignment="1" applyProtection="1">
      <alignment horizontal="center" vertical="center" wrapText="1"/>
      <protection hidden="1"/>
    </xf>
    <xf numFmtId="0" fontId="29" fillId="0" borderId="2" xfId="0" applyFont="1" applyFill="1" applyBorder="1" applyAlignment="1" applyProtection="1">
      <alignment horizontal="center" vertical="center"/>
      <protection hidden="1"/>
    </xf>
    <xf numFmtId="0" fontId="29" fillId="0" borderId="3" xfId="0" applyFont="1" applyFill="1" applyBorder="1" applyAlignment="1" applyProtection="1">
      <alignment horizontal="center" vertical="center"/>
      <protection hidden="1"/>
    </xf>
    <xf numFmtId="0" fontId="29" fillId="0" borderId="1" xfId="0" applyFont="1" applyFill="1" applyBorder="1" applyAlignment="1" applyProtection="1">
      <alignment horizontal="center" vertical="center"/>
      <protection hidden="1"/>
    </xf>
    <xf numFmtId="0" fontId="29" fillId="0" borderId="8" xfId="0" applyFont="1" applyFill="1" applyBorder="1" applyAlignment="1" applyProtection="1">
      <alignment horizontal="center" vertical="center"/>
      <protection hidden="1"/>
    </xf>
    <xf numFmtId="0" fontId="29" fillId="0" borderId="9" xfId="0" applyFont="1" applyFill="1" applyBorder="1" applyAlignment="1" applyProtection="1">
      <alignment horizontal="center" vertical="center"/>
      <protection hidden="1"/>
    </xf>
    <xf numFmtId="0" fontId="29" fillId="0" borderId="53" xfId="0" applyFont="1" applyFill="1" applyBorder="1" applyAlignment="1" applyProtection="1">
      <alignment horizontal="center" vertical="center"/>
      <protection hidden="1"/>
    </xf>
    <xf numFmtId="0" fontId="29" fillId="0" borderId="59" xfId="0" applyFont="1" applyFill="1" applyBorder="1" applyAlignment="1" applyProtection="1">
      <alignment horizontal="center" vertical="center"/>
      <protection hidden="1"/>
    </xf>
    <xf numFmtId="1" fontId="29" fillId="0" borderId="11" xfId="0" applyNumberFormat="1" applyFont="1" applyFill="1" applyBorder="1" applyAlignment="1" applyProtection="1">
      <alignment horizontal="center" vertical="center"/>
      <protection hidden="1"/>
    </xf>
    <xf numFmtId="1" fontId="29" fillId="0" borderId="12" xfId="0" applyNumberFormat="1" applyFont="1" applyFill="1" applyBorder="1" applyAlignment="1" applyProtection="1">
      <alignment horizontal="center" vertical="center"/>
      <protection hidden="1"/>
    </xf>
    <xf numFmtId="0" fontId="29" fillId="0" borderId="58" xfId="0" applyFont="1" applyFill="1" applyBorder="1" applyAlignment="1" applyProtection="1">
      <alignment horizontal="center" vertical="center"/>
      <protection hidden="1"/>
    </xf>
    <xf numFmtId="0" fontId="17" fillId="2" borderId="8" xfId="0" applyFont="1" applyFill="1" applyBorder="1" applyAlignment="1" applyProtection="1">
      <alignment horizontal="center" vertical="center" wrapText="1"/>
      <protection hidden="1"/>
    </xf>
    <xf numFmtId="0" fontId="17" fillId="2" borderId="42" xfId="0" applyFont="1" applyFill="1" applyBorder="1" applyAlignment="1" applyProtection="1">
      <alignment horizontal="center" vertical="center" wrapText="1"/>
      <protection hidden="1"/>
    </xf>
    <xf numFmtId="0" fontId="17" fillId="2" borderId="44" xfId="0" applyFont="1" applyFill="1" applyBorder="1" applyAlignment="1" applyProtection="1">
      <alignment horizontal="center" vertical="center" wrapText="1"/>
      <protection hidden="1"/>
    </xf>
    <xf numFmtId="0" fontId="17" fillId="2" borderId="11" xfId="0" applyFont="1" applyFill="1" applyBorder="1" applyAlignment="1" applyProtection="1">
      <alignment horizontal="center" vertical="center" wrapText="1"/>
      <protection hidden="1"/>
    </xf>
    <xf numFmtId="0" fontId="17" fillId="2" borderId="9" xfId="0" applyFont="1" applyFill="1" applyBorder="1" applyAlignment="1" applyProtection="1">
      <alignment horizontal="center" vertical="center" wrapText="1"/>
      <protection hidden="1"/>
    </xf>
    <xf numFmtId="0" fontId="17" fillId="2" borderId="12" xfId="0" applyFont="1" applyFill="1" applyBorder="1" applyAlignment="1" applyProtection="1">
      <alignment horizontal="center" vertical="center" wrapText="1"/>
      <protection hidden="1"/>
    </xf>
    <xf numFmtId="0" fontId="17" fillId="2" borderId="43" xfId="0" applyFont="1" applyFill="1" applyBorder="1" applyAlignment="1" applyProtection="1">
      <alignment horizontal="center" vertical="center" wrapText="1"/>
      <protection hidden="1"/>
    </xf>
    <xf numFmtId="0" fontId="17" fillId="2" borderId="45" xfId="0" applyFont="1" applyFill="1" applyBorder="1" applyAlignment="1" applyProtection="1">
      <alignment horizontal="center" vertical="center" wrapText="1"/>
      <protection hidden="1"/>
    </xf>
    <xf numFmtId="0" fontId="3" fillId="0" borderId="22" xfId="0" applyFont="1" applyFill="1" applyBorder="1" applyAlignment="1" applyProtection="1">
      <alignment horizontal="center" vertical="center"/>
      <protection locked="0"/>
    </xf>
    <xf numFmtId="0" fontId="3" fillId="0" borderId="23" xfId="0" applyFont="1" applyFill="1" applyBorder="1" applyAlignment="1" applyProtection="1">
      <alignment horizontal="center" vertical="center"/>
      <protection locked="0"/>
    </xf>
    <xf numFmtId="0" fontId="3" fillId="0" borderId="24" xfId="0" applyFont="1" applyFill="1" applyBorder="1" applyAlignment="1" applyProtection="1">
      <alignment horizontal="center" vertical="center"/>
      <protection locked="0"/>
    </xf>
    <xf numFmtId="0" fontId="3" fillId="0" borderId="26" xfId="0" applyFont="1" applyFill="1" applyBorder="1" applyAlignment="1" applyProtection="1">
      <alignment horizontal="center" vertical="center"/>
      <protection locked="0"/>
    </xf>
    <xf numFmtId="0" fontId="3" fillId="0" borderId="30" xfId="0" applyFont="1" applyFill="1" applyBorder="1" applyAlignment="1" applyProtection="1">
      <alignment horizontal="center" vertical="center"/>
      <protection locked="0"/>
    </xf>
    <xf numFmtId="0" fontId="3" fillId="0" borderId="28" xfId="0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horizontal="center" vertical="center"/>
      <protection hidden="1"/>
    </xf>
    <xf numFmtId="1" fontId="9" fillId="0" borderId="0" xfId="0" applyNumberFormat="1" applyFont="1" applyFill="1" applyBorder="1" applyAlignment="1" applyProtection="1">
      <alignment horizontal="center" vertical="center"/>
      <protection hidden="1"/>
    </xf>
    <xf numFmtId="1" fontId="3" fillId="0" borderId="17" xfId="4" applyNumberFormat="1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2" fillId="9" borderId="47" xfId="0" applyFont="1" applyFill="1" applyBorder="1" applyAlignment="1">
      <alignment horizontal="center" vertical="center" wrapText="1"/>
    </xf>
    <xf numFmtId="0" fontId="12" fillId="0" borderId="0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43" fillId="19" borderId="62" xfId="0" applyFont="1" applyFill="1" applyBorder="1" applyAlignment="1">
      <alignment horizontal="center" vertical="center" wrapText="1"/>
    </xf>
    <xf numFmtId="0" fontId="43" fillId="17" borderId="62" xfId="0" applyFont="1" applyFill="1" applyBorder="1" applyAlignment="1">
      <alignment horizontal="center" vertical="center"/>
    </xf>
    <xf numFmtId="0" fontId="41" fillId="2" borderId="7" xfId="0" applyFont="1" applyFill="1" applyBorder="1" applyAlignment="1" applyProtection="1">
      <alignment horizontal="center" vertical="center" wrapText="1"/>
      <protection hidden="1"/>
    </xf>
    <xf numFmtId="0" fontId="41" fillId="2" borderId="8" xfId="0" applyFont="1" applyFill="1" applyBorder="1" applyAlignment="1" applyProtection="1">
      <alignment horizontal="center" vertical="center" wrapText="1"/>
      <protection hidden="1"/>
    </xf>
    <xf numFmtId="0" fontId="41" fillId="2" borderId="42" xfId="0" applyFont="1" applyFill="1" applyBorder="1" applyAlignment="1" applyProtection="1">
      <alignment horizontal="center" vertical="center" wrapText="1"/>
      <protection hidden="1"/>
    </xf>
    <xf numFmtId="0" fontId="41" fillId="2" borderId="13" xfId="0" applyFont="1" applyFill="1" applyBorder="1" applyAlignment="1" applyProtection="1">
      <alignment horizontal="center" vertical="center" wrapText="1"/>
      <protection hidden="1"/>
    </xf>
    <xf numFmtId="0" fontId="41" fillId="2" borderId="14" xfId="0" applyFont="1" applyFill="1" applyBorder="1" applyAlignment="1" applyProtection="1">
      <alignment horizontal="center" vertical="center" wrapText="1"/>
      <protection hidden="1"/>
    </xf>
    <xf numFmtId="0" fontId="41" fillId="2" borderId="23" xfId="0" applyFont="1" applyFill="1" applyBorder="1" applyAlignment="1" applyProtection="1">
      <alignment horizontal="center" vertical="center" wrapText="1"/>
      <protection hidden="1"/>
    </xf>
    <xf numFmtId="0" fontId="15" fillId="0" borderId="0" xfId="4" applyFont="1" applyProtection="1">
      <alignment vertical="center"/>
      <protection hidden="1"/>
    </xf>
    <xf numFmtId="0" fontId="15" fillId="0" borderId="0" xfId="4" applyFont="1" applyBorder="1" applyProtection="1">
      <alignment vertical="center"/>
      <protection hidden="1"/>
    </xf>
    <xf numFmtId="0" fontId="31" fillId="0" borderId="0" xfId="4" applyFont="1" applyBorder="1" applyAlignment="1" applyProtection="1">
      <alignment vertical="center" wrapText="1"/>
      <protection hidden="1"/>
    </xf>
    <xf numFmtId="0" fontId="16" fillId="0" borderId="0" xfId="4" applyFont="1" applyBorder="1" applyAlignment="1" applyProtection="1">
      <alignment vertical="center"/>
      <protection hidden="1"/>
    </xf>
    <xf numFmtId="0" fontId="23" fillId="0" borderId="0" xfId="4" applyFont="1" applyProtection="1">
      <alignment vertical="center"/>
      <protection hidden="1"/>
    </xf>
    <xf numFmtId="0" fontId="22" fillId="0" borderId="0" xfId="4" applyProtection="1">
      <alignment vertical="center"/>
      <protection hidden="1"/>
    </xf>
    <xf numFmtId="0" fontId="16" fillId="0" borderId="0" xfId="4" applyFont="1" applyBorder="1" applyAlignment="1" applyProtection="1">
      <alignment horizontal="center" vertical="center"/>
      <protection hidden="1"/>
    </xf>
    <xf numFmtId="0" fontId="15" fillId="0" borderId="0" xfId="4" applyFont="1" applyBorder="1" applyAlignment="1" applyProtection="1">
      <alignment vertical="center"/>
      <protection hidden="1"/>
    </xf>
    <xf numFmtId="0" fontId="14" fillId="0" borderId="0" xfId="4" applyFont="1" applyProtection="1">
      <alignment vertical="center"/>
      <protection hidden="1"/>
    </xf>
    <xf numFmtId="0" fontId="14" fillId="0" borderId="0" xfId="4" applyFont="1" applyFill="1" applyProtection="1">
      <alignment vertical="center"/>
      <protection hidden="1"/>
    </xf>
    <xf numFmtId="0" fontId="15" fillId="0" borderId="0" xfId="4" applyFont="1" applyBorder="1" applyAlignment="1" applyProtection="1">
      <alignment horizontal="left" vertical="center" wrapText="1" indent="1"/>
      <protection hidden="1"/>
    </xf>
    <xf numFmtId="0" fontId="15" fillId="0" borderId="0" xfId="4" applyFont="1" applyBorder="1" applyAlignment="1" applyProtection="1">
      <alignment horizontal="left" vertical="center"/>
      <protection hidden="1"/>
    </xf>
    <xf numFmtId="0" fontId="15" fillId="0" borderId="0" xfId="4" applyFont="1" applyBorder="1" applyAlignment="1" applyProtection="1">
      <alignment horizontal="center" vertical="center"/>
      <protection hidden="1"/>
    </xf>
    <xf numFmtId="0" fontId="24" fillId="0" borderId="0" xfId="4" applyFont="1" applyBorder="1" applyAlignment="1" applyProtection="1">
      <alignment horizontal="center" vertical="center" wrapText="1"/>
      <protection hidden="1"/>
    </xf>
    <xf numFmtId="0" fontId="16" fillId="0" borderId="0" xfId="4" applyFont="1" applyFill="1" applyAlignment="1" applyProtection="1">
      <alignment horizontal="center" vertical="center" wrapText="1"/>
      <protection hidden="1"/>
    </xf>
    <xf numFmtId="0" fontId="16" fillId="0" borderId="0" xfId="4" applyFont="1" applyBorder="1" applyAlignment="1" applyProtection="1">
      <alignment horizontal="center" vertical="center" wrapText="1"/>
      <protection hidden="1"/>
    </xf>
    <xf numFmtId="0" fontId="16" fillId="0" borderId="0" xfId="4" applyFont="1" applyAlignment="1" applyProtection="1">
      <alignment horizontal="center" vertical="center"/>
      <protection hidden="1"/>
    </xf>
    <xf numFmtId="0" fontId="15" fillId="0" borderId="0" xfId="4" applyFont="1" applyAlignment="1" applyProtection="1">
      <alignment horizontal="center" vertical="center"/>
      <protection hidden="1"/>
    </xf>
    <xf numFmtId="0" fontId="3" fillId="0" borderId="15" xfId="0" applyFont="1" applyFill="1" applyBorder="1" applyAlignment="1" applyProtection="1">
      <alignment horizontal="center" vertical="center"/>
      <protection hidden="1"/>
    </xf>
    <xf numFmtId="0" fontId="3" fillId="0" borderId="65" xfId="0" applyFont="1" applyFill="1" applyBorder="1" applyAlignment="1" applyProtection="1">
      <alignment horizontal="center" vertical="center"/>
      <protection hidden="1"/>
    </xf>
    <xf numFmtId="0" fontId="3" fillId="0" borderId="14" xfId="0" applyFont="1" applyFill="1" applyBorder="1" applyAlignment="1" applyProtection="1">
      <alignment horizontal="center" vertical="center"/>
      <protection hidden="1"/>
    </xf>
    <xf numFmtId="0" fontId="6" fillId="0" borderId="0" xfId="0" applyFont="1" applyAlignment="1" applyProtection="1">
      <alignment horizontal="left" vertical="center"/>
      <protection hidden="1"/>
    </xf>
    <xf numFmtId="0" fontId="6" fillId="0" borderId="0" xfId="0" applyFont="1" applyAlignment="1" applyProtection="1">
      <alignment vertical="center"/>
      <protection hidden="1"/>
    </xf>
    <xf numFmtId="1" fontId="12" fillId="0" borderId="0" xfId="0" applyNumberFormat="1" applyFont="1" applyFill="1" applyBorder="1" applyAlignment="1" applyProtection="1">
      <alignment horizontal="center" vertical="center"/>
      <protection hidden="1"/>
    </xf>
    <xf numFmtId="0" fontId="3" fillId="0" borderId="0" xfId="0" applyFont="1" applyBorder="1" applyAlignment="1" applyProtection="1">
      <alignment vertical="center"/>
      <protection hidden="1"/>
    </xf>
    <xf numFmtId="0" fontId="7" fillId="5" borderId="6" xfId="0" applyFont="1" applyFill="1" applyBorder="1" applyAlignment="1" applyProtection="1">
      <alignment horizontal="center" vertical="center" wrapText="1"/>
      <protection hidden="1"/>
    </xf>
    <xf numFmtId="0" fontId="7" fillId="2" borderId="75" xfId="0" applyFont="1" applyFill="1" applyBorder="1" applyAlignment="1" applyProtection="1">
      <alignment horizontal="center" vertical="center" wrapText="1"/>
      <protection hidden="1"/>
    </xf>
    <xf numFmtId="0" fontId="7" fillId="2" borderId="23" xfId="0" applyFont="1" applyFill="1" applyBorder="1" applyAlignment="1" applyProtection="1">
      <alignment horizontal="center" vertical="center" wrapText="1"/>
      <protection hidden="1"/>
    </xf>
    <xf numFmtId="0" fontId="7" fillId="5" borderId="26" xfId="0" applyFont="1" applyFill="1" applyBorder="1" applyAlignment="1" applyProtection="1">
      <alignment horizontal="center" vertical="center" wrapText="1"/>
      <protection hidden="1"/>
    </xf>
    <xf numFmtId="0" fontId="19" fillId="0" borderId="0" xfId="0" applyFont="1" applyAlignment="1" applyProtection="1">
      <alignment vertical="center"/>
      <protection hidden="1"/>
    </xf>
    <xf numFmtId="0" fontId="3" fillId="0" borderId="14" xfId="0" applyFont="1" applyFill="1" applyBorder="1" applyAlignment="1" applyProtection="1">
      <alignment vertical="center"/>
      <protection hidden="1"/>
    </xf>
    <xf numFmtId="0" fontId="3" fillId="0" borderId="14" xfId="0" applyNumberFormat="1" applyFont="1" applyFill="1" applyBorder="1" applyAlignment="1" applyProtection="1">
      <alignment horizontal="center" vertical="center"/>
      <protection hidden="1"/>
    </xf>
    <xf numFmtId="2" fontId="3" fillId="0" borderId="49" xfId="0" applyNumberFormat="1" applyFont="1" applyFill="1" applyBorder="1" applyAlignment="1" applyProtection="1">
      <alignment horizontal="center" vertical="center"/>
      <protection hidden="1"/>
    </xf>
    <xf numFmtId="2" fontId="3" fillId="0" borderId="23" xfId="0" applyNumberFormat="1" applyFont="1" applyFill="1" applyBorder="1" applyAlignment="1" applyProtection="1">
      <alignment horizontal="center" vertical="center"/>
      <protection hidden="1"/>
    </xf>
    <xf numFmtId="0" fontId="3" fillId="0" borderId="8" xfId="0" applyFont="1" applyFill="1" applyBorder="1" applyAlignment="1" applyProtection="1">
      <alignment vertical="center"/>
      <protection hidden="1"/>
    </xf>
    <xf numFmtId="0" fontId="3" fillId="0" borderId="8" xfId="0" applyFont="1" applyFill="1" applyBorder="1" applyAlignment="1" applyProtection="1">
      <alignment horizontal="center" vertical="center"/>
      <protection hidden="1"/>
    </xf>
    <xf numFmtId="49" fontId="3" fillId="0" borderId="8" xfId="0" applyNumberFormat="1" applyFont="1" applyFill="1" applyBorder="1" applyAlignment="1" applyProtection="1">
      <alignment horizontal="center" vertical="center"/>
      <protection hidden="1"/>
    </xf>
    <xf numFmtId="0" fontId="3" fillId="0" borderId="9" xfId="0" applyFont="1" applyFill="1" applyBorder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4" fillId="0" borderId="8" xfId="0" applyFont="1" applyFill="1" applyBorder="1" applyAlignment="1" applyProtection="1">
      <protection hidden="1"/>
    </xf>
    <xf numFmtId="1" fontId="3" fillId="0" borderId="8" xfId="0" applyNumberFormat="1" applyFont="1" applyFill="1" applyBorder="1" applyAlignment="1" applyProtection="1">
      <alignment horizontal="center" vertical="center"/>
      <protection hidden="1"/>
    </xf>
    <xf numFmtId="0" fontId="3" fillId="0" borderId="11" xfId="0" applyFont="1" applyFill="1" applyBorder="1" applyAlignment="1" applyProtection="1">
      <alignment vertical="center"/>
      <protection hidden="1"/>
    </xf>
    <xf numFmtId="0" fontId="3" fillId="0" borderId="11" xfId="0" applyFont="1" applyFill="1" applyBorder="1" applyAlignment="1" applyProtection="1">
      <alignment horizontal="center" vertical="center"/>
      <protection hidden="1"/>
    </xf>
    <xf numFmtId="1" fontId="3" fillId="0" borderId="11" xfId="0" applyNumberFormat="1" applyFont="1" applyFill="1" applyBorder="1" applyAlignment="1" applyProtection="1">
      <alignment horizontal="center" vertical="center"/>
      <protection hidden="1"/>
    </xf>
    <xf numFmtId="0" fontId="3" fillId="0" borderId="30" xfId="0" applyFont="1" applyFill="1" applyBorder="1" applyAlignment="1" applyProtection="1">
      <alignment horizontal="center" vertical="center"/>
      <protection hidden="1"/>
    </xf>
    <xf numFmtId="0" fontId="3" fillId="0" borderId="33" xfId="0" applyFont="1" applyFill="1" applyBorder="1" applyAlignment="1" applyProtection="1">
      <alignment horizontal="center" vertical="center"/>
      <protection hidden="1"/>
    </xf>
    <xf numFmtId="2" fontId="3" fillId="0" borderId="35" xfId="0" applyNumberFormat="1" applyFont="1" applyFill="1" applyBorder="1" applyAlignment="1" applyProtection="1">
      <alignment horizontal="center" vertical="center"/>
      <protection hidden="1"/>
    </xf>
    <xf numFmtId="2" fontId="3" fillId="0" borderId="34" xfId="0" applyNumberFormat="1" applyFont="1" applyFill="1" applyBorder="1" applyAlignment="1" applyProtection="1">
      <alignment horizontal="center" vertical="center"/>
      <protection hidden="1"/>
    </xf>
    <xf numFmtId="0" fontId="3" fillId="0" borderId="0" xfId="0" applyFont="1" applyFill="1" applyBorder="1" applyAlignment="1" applyProtection="1">
      <alignment vertical="center"/>
      <protection hidden="1"/>
    </xf>
    <xf numFmtId="1" fontId="3" fillId="0" borderId="0" xfId="0" applyNumberFormat="1" applyFont="1" applyFill="1" applyBorder="1" applyAlignment="1" applyProtection="1">
      <alignment horizontal="center" vertical="center"/>
      <protection hidden="1"/>
    </xf>
    <xf numFmtId="1" fontId="6" fillId="0" borderId="0" xfId="0" applyNumberFormat="1" applyFont="1" applyFill="1" applyBorder="1" applyAlignment="1" applyProtection="1">
      <alignment horizontal="center" vertical="center"/>
      <protection hidden="1"/>
    </xf>
    <xf numFmtId="2" fontId="3" fillId="0" borderId="0" xfId="0" applyNumberFormat="1" applyFont="1" applyFill="1" applyBorder="1" applyAlignment="1" applyProtection="1">
      <alignment horizontal="center" vertical="center"/>
      <protection hidden="1"/>
    </xf>
    <xf numFmtId="0" fontId="0" fillId="0" borderId="0" xfId="0" applyBorder="1" applyAlignment="1" applyProtection="1">
      <alignment vertical="center"/>
      <protection hidden="1"/>
    </xf>
    <xf numFmtId="1" fontId="9" fillId="0" borderId="0" xfId="0" applyNumberFormat="1" applyFont="1" applyBorder="1" applyAlignment="1" applyProtection="1">
      <alignment horizontal="center" vertical="center"/>
      <protection hidden="1"/>
    </xf>
    <xf numFmtId="0" fontId="16" fillId="0" borderId="10" xfId="0" applyFont="1" applyBorder="1" applyAlignment="1" applyProtection="1">
      <alignment vertical="center"/>
      <protection hidden="1"/>
    </xf>
    <xf numFmtId="0" fontId="0" fillId="0" borderId="0" xfId="0" applyFill="1" applyAlignment="1" applyProtection="1">
      <alignment horizontal="center" vertical="center"/>
      <protection hidden="1"/>
    </xf>
    <xf numFmtId="0" fontId="0" fillId="0" borderId="0" xfId="0" applyFont="1" applyFill="1" applyAlignment="1" applyProtection="1">
      <alignment vertical="center"/>
      <protection hidden="1"/>
    </xf>
    <xf numFmtId="0" fontId="9" fillId="0" borderId="0" xfId="0" applyFont="1" applyFill="1" applyAlignment="1" applyProtection="1">
      <alignment vertical="center"/>
      <protection hidden="1"/>
    </xf>
    <xf numFmtId="0" fontId="9" fillId="0" borderId="0" xfId="0" applyFont="1" applyFill="1" applyAlignment="1" applyProtection="1">
      <alignment horizontal="center" vertical="center"/>
      <protection hidden="1"/>
    </xf>
    <xf numFmtId="0" fontId="6" fillId="0" borderId="0" xfId="0" applyFont="1" applyFill="1" applyAlignment="1" applyProtection="1">
      <alignment horizontal="left" vertical="center"/>
      <protection hidden="1"/>
    </xf>
    <xf numFmtId="0" fontId="6" fillId="0" borderId="0" xfId="0" applyFont="1" applyFill="1" applyAlignment="1" applyProtection="1">
      <alignment horizontal="center" vertical="center"/>
      <protection hidden="1"/>
    </xf>
    <xf numFmtId="0" fontId="18" fillId="16" borderId="8" xfId="0" applyFont="1" applyFill="1" applyBorder="1" applyAlignment="1" applyProtection="1">
      <alignment horizontal="center" vertical="center" wrapText="1"/>
      <protection hidden="1"/>
    </xf>
    <xf numFmtId="0" fontId="37" fillId="0" borderId="0" xfId="0" applyFont="1" applyFill="1" applyAlignment="1" applyProtection="1">
      <alignment vertical="center"/>
      <protection hidden="1"/>
    </xf>
    <xf numFmtId="0" fontId="9" fillId="16" borderId="11" xfId="0" applyFont="1" applyFill="1" applyBorder="1" applyAlignment="1" applyProtection="1">
      <alignment horizontal="center" vertical="center"/>
      <protection hidden="1"/>
    </xf>
    <xf numFmtId="0" fontId="0" fillId="0" borderId="0" xfId="0" applyFont="1" applyFill="1" applyAlignment="1" applyProtection="1">
      <alignment horizontal="center" vertical="center"/>
      <protection hidden="1"/>
    </xf>
    <xf numFmtId="0" fontId="0" fillId="0" borderId="0" xfId="0" applyFont="1" applyFill="1" applyAlignment="1" applyProtection="1">
      <alignment horizontal="left" vertical="center"/>
      <protection hidden="1"/>
    </xf>
    <xf numFmtId="0" fontId="3" fillId="0" borderId="12" xfId="0" applyFont="1" applyFill="1" applyBorder="1" applyAlignment="1" applyProtection="1">
      <alignment horizontal="center" vertical="center"/>
      <protection hidden="1"/>
    </xf>
    <xf numFmtId="1" fontId="29" fillId="0" borderId="7" xfId="0" applyNumberFormat="1" applyFont="1" applyFill="1" applyBorder="1" applyAlignment="1" applyProtection="1">
      <alignment horizontal="center" vertical="center"/>
      <protection hidden="1"/>
    </xf>
    <xf numFmtId="1" fontId="29" fillId="0" borderId="8" xfId="0" applyNumberFormat="1" applyFont="1" applyFill="1" applyBorder="1" applyAlignment="1" applyProtection="1">
      <alignment horizontal="center" vertical="center"/>
      <protection hidden="1"/>
    </xf>
    <xf numFmtId="1" fontId="29" fillId="0" borderId="9" xfId="0" applyNumberFormat="1" applyFont="1" applyFill="1" applyBorder="1" applyAlignment="1" applyProtection="1">
      <alignment horizontal="center" vertical="center"/>
      <protection hidden="1"/>
    </xf>
    <xf numFmtId="1" fontId="29" fillId="0" borderId="53" xfId="0" applyNumberFormat="1" applyFont="1" applyFill="1" applyBorder="1" applyAlignment="1" applyProtection="1">
      <alignment horizontal="center" vertical="center"/>
      <protection hidden="1"/>
    </xf>
    <xf numFmtId="1" fontId="29" fillId="0" borderId="59" xfId="0" applyNumberFormat="1" applyFont="1" applyFill="1" applyBorder="1" applyAlignment="1" applyProtection="1">
      <alignment horizontal="center" vertical="center"/>
      <protection hidden="1"/>
    </xf>
    <xf numFmtId="0" fontId="16" fillId="0" borderId="10" xfId="0" applyFont="1" applyFill="1" applyBorder="1" applyAlignment="1" applyProtection="1">
      <alignment vertical="center"/>
      <protection hidden="1"/>
    </xf>
    <xf numFmtId="1" fontId="29" fillId="0" borderId="10" xfId="0" applyNumberFormat="1" applyFont="1" applyFill="1" applyBorder="1" applyAlignment="1" applyProtection="1">
      <alignment horizontal="center" vertical="center"/>
      <protection hidden="1"/>
    </xf>
    <xf numFmtId="0" fontId="0" fillId="0" borderId="0" xfId="0" applyFont="1" applyFill="1" applyBorder="1" applyAlignment="1" applyProtection="1">
      <alignment vertical="center"/>
      <protection hidden="1"/>
    </xf>
    <xf numFmtId="0" fontId="40" fillId="0" borderId="0" xfId="0" applyFont="1" applyFill="1" applyBorder="1" applyAlignment="1" applyProtection="1">
      <alignment horizontal="center" vertical="center"/>
      <protection hidden="1"/>
    </xf>
    <xf numFmtId="0" fontId="0" fillId="0" borderId="0" xfId="0" applyFont="1" applyFill="1" applyBorder="1" applyAlignment="1" applyProtection="1">
      <alignment horizontal="center" vertical="center"/>
      <protection hidden="1"/>
    </xf>
    <xf numFmtId="0" fontId="0" fillId="0" borderId="0" xfId="0" applyFont="1" applyFill="1" applyBorder="1" applyAlignment="1" applyProtection="1">
      <alignment horizontal="left" vertical="center"/>
      <protection hidden="1"/>
    </xf>
    <xf numFmtId="1" fontId="9" fillId="0" borderId="0" xfId="0" applyNumberFormat="1" applyFont="1" applyFill="1" applyBorder="1" applyAlignment="1" applyProtection="1">
      <alignment vertical="center"/>
      <protection hidden="1"/>
    </xf>
    <xf numFmtId="164" fontId="3" fillId="0" borderId="0" xfId="0" applyNumberFormat="1" applyFont="1" applyFill="1" applyBorder="1" applyAlignment="1" applyProtection="1">
      <alignment horizontal="center" vertical="center"/>
      <protection hidden="1"/>
    </xf>
    <xf numFmtId="0" fontId="3" fillId="0" borderId="42" xfId="0" applyFont="1" applyFill="1" applyBorder="1" applyAlignment="1" applyProtection="1">
      <alignment horizontal="center" vertical="center"/>
      <protection locked="0"/>
    </xf>
    <xf numFmtId="0" fontId="3" fillId="0" borderId="44" xfId="0" applyFont="1" applyFill="1" applyBorder="1" applyAlignment="1" applyProtection="1">
      <alignment horizontal="center" vertical="center"/>
      <protection locked="0"/>
    </xf>
    <xf numFmtId="0" fontId="17" fillId="14" borderId="8" xfId="0" applyFont="1" applyFill="1" applyBorder="1" applyAlignment="1" applyProtection="1">
      <alignment horizontal="center" vertical="center" wrapText="1"/>
      <protection hidden="1"/>
    </xf>
    <xf numFmtId="0" fontId="17" fillId="14" borderId="26" xfId="0" applyFont="1" applyFill="1" applyBorder="1" applyAlignment="1" applyProtection="1">
      <alignment horizontal="center" vertical="center" wrapText="1"/>
      <protection hidden="1"/>
    </xf>
    <xf numFmtId="0" fontId="8" fillId="14" borderId="11" xfId="0" applyFont="1" applyFill="1" applyBorder="1" applyAlignment="1" applyProtection="1">
      <alignment horizontal="center" vertical="center" wrapText="1"/>
      <protection hidden="1"/>
    </xf>
    <xf numFmtId="0" fontId="8" fillId="14" borderId="30" xfId="0" applyFont="1" applyFill="1" applyBorder="1" applyAlignment="1" applyProtection="1">
      <alignment horizontal="center" vertical="center" wrapText="1"/>
      <protection hidden="1"/>
    </xf>
    <xf numFmtId="0" fontId="17" fillId="15" borderId="9" xfId="0" applyFont="1" applyFill="1" applyBorder="1" applyAlignment="1" applyProtection="1">
      <alignment horizontal="center" vertical="center" wrapText="1"/>
      <protection hidden="1"/>
    </xf>
    <xf numFmtId="0" fontId="8" fillId="15" borderId="12" xfId="0" applyFont="1" applyFill="1" applyBorder="1" applyAlignment="1" applyProtection="1">
      <alignment horizontal="center" vertical="center" wrapText="1"/>
      <protection hidden="1"/>
    </xf>
    <xf numFmtId="0" fontId="3" fillId="0" borderId="27" xfId="0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vertical="center"/>
      <protection hidden="1"/>
    </xf>
    <xf numFmtId="0" fontId="18" fillId="2" borderId="7" xfId="0" applyFont="1" applyFill="1" applyBorder="1" applyAlignment="1" applyProtection="1">
      <alignment horizontal="center" vertical="center" wrapText="1"/>
      <protection hidden="1"/>
    </xf>
    <xf numFmtId="0" fontId="18" fillId="2" borderId="8" xfId="0" applyFont="1" applyFill="1" applyBorder="1" applyAlignment="1" applyProtection="1">
      <alignment horizontal="center" vertical="center" wrapText="1"/>
      <protection hidden="1"/>
    </xf>
    <xf numFmtId="0" fontId="18" fillId="2" borderId="9" xfId="0" applyFont="1" applyFill="1" applyBorder="1" applyAlignment="1" applyProtection="1">
      <alignment horizontal="center" vertical="center" wrapText="1"/>
      <protection hidden="1"/>
    </xf>
    <xf numFmtId="0" fontId="18" fillId="2" borderId="10" xfId="0" applyFont="1" applyFill="1" applyBorder="1" applyAlignment="1" applyProtection="1">
      <alignment horizontal="center" vertical="center"/>
      <protection hidden="1"/>
    </xf>
    <xf numFmtId="0" fontId="18" fillId="2" borderId="11" xfId="0" applyFont="1" applyFill="1" applyBorder="1" applyAlignment="1" applyProtection="1">
      <alignment horizontal="center" vertical="center"/>
      <protection hidden="1"/>
    </xf>
    <xf numFmtId="0" fontId="18" fillId="2" borderId="12" xfId="0" applyFont="1" applyFill="1" applyBorder="1" applyAlignment="1" applyProtection="1">
      <alignment horizontal="center" vertical="center"/>
      <protection hidden="1"/>
    </xf>
    <xf numFmtId="0" fontId="0" fillId="0" borderId="0" xfId="0" applyAlignment="1" applyProtection="1">
      <alignment horizontal="left" vertical="center"/>
      <protection hidden="1"/>
    </xf>
    <xf numFmtId="1" fontId="3" fillId="0" borderId="0" xfId="0" applyNumberFormat="1" applyFont="1" applyBorder="1" applyAlignment="1" applyProtection="1">
      <alignment horizontal="center" vertical="center"/>
      <protection hidden="1"/>
    </xf>
    <xf numFmtId="0" fontId="10" fillId="0" borderId="0" xfId="0" applyFont="1" applyBorder="1" applyAlignment="1" applyProtection="1">
      <alignment horizontal="center" vertical="center"/>
      <protection hidden="1"/>
    </xf>
    <xf numFmtId="0" fontId="0" fillId="0" borderId="0" xfId="0" applyBorder="1" applyAlignment="1" applyProtection="1">
      <alignment horizontal="center" vertical="center"/>
      <protection hidden="1"/>
    </xf>
    <xf numFmtId="0" fontId="0" fillId="0" borderId="0" xfId="0" applyBorder="1" applyAlignment="1" applyProtection="1">
      <alignment horizontal="left" vertical="center"/>
      <protection hidden="1"/>
    </xf>
    <xf numFmtId="1" fontId="9" fillId="0" borderId="0" xfId="0" applyNumberFormat="1" applyFont="1" applyBorder="1" applyAlignment="1" applyProtection="1">
      <alignment vertical="center"/>
      <protection hidden="1"/>
    </xf>
    <xf numFmtId="164" fontId="3" fillId="0" borderId="0" xfId="0" applyNumberFormat="1" applyFont="1" applyBorder="1" applyAlignment="1" applyProtection="1">
      <alignment horizontal="center" vertical="center"/>
      <protection hidden="1"/>
    </xf>
    <xf numFmtId="0" fontId="30" fillId="0" borderId="0" xfId="0" applyFont="1" applyProtection="1">
      <protection hidden="1"/>
    </xf>
    <xf numFmtId="0" fontId="0" fillId="0" borderId="0" xfId="0" applyProtection="1">
      <protection hidden="1"/>
    </xf>
    <xf numFmtId="0" fontId="0" fillId="0" borderId="0" xfId="0" applyAlignment="1" applyProtection="1">
      <alignment horizontal="left" vertical="center" wrapText="1"/>
      <protection hidden="1"/>
    </xf>
    <xf numFmtId="0" fontId="0" fillId="0" borderId="0" xfId="0" applyAlignment="1" applyProtection="1">
      <alignment horizontal="center" vertical="center" wrapText="1"/>
      <protection hidden="1"/>
    </xf>
    <xf numFmtId="0" fontId="2" fillId="7" borderId="39" xfId="0" applyFont="1" applyFill="1" applyBorder="1" applyAlignment="1" applyProtection="1">
      <alignment horizontal="center" vertical="center"/>
      <protection hidden="1"/>
    </xf>
    <xf numFmtId="0" fontId="2" fillId="7" borderId="40" xfId="0" applyFont="1" applyFill="1" applyBorder="1" applyAlignment="1" applyProtection="1">
      <alignment horizontal="center" vertical="center" wrapText="1"/>
      <protection hidden="1"/>
    </xf>
    <xf numFmtId="0" fontId="2" fillId="7" borderId="41" xfId="0" applyFont="1" applyFill="1" applyBorder="1" applyAlignment="1" applyProtection="1">
      <alignment horizontal="center" vertical="center" wrapText="1"/>
      <protection hidden="1"/>
    </xf>
    <xf numFmtId="0" fontId="0" fillId="12" borderId="13" xfId="0" applyFill="1" applyBorder="1" applyAlignment="1" applyProtection="1">
      <alignment horizontal="center" vertical="center"/>
      <protection hidden="1"/>
    </xf>
    <xf numFmtId="0" fontId="0" fillId="12" borderId="14" xfId="0" applyFill="1" applyBorder="1" applyAlignment="1" applyProtection="1">
      <alignment horizontal="left" vertical="center" wrapText="1" indent="2"/>
      <protection hidden="1"/>
    </xf>
    <xf numFmtId="0" fontId="20" fillId="12" borderId="14" xfId="3" applyFill="1" applyBorder="1" applyAlignment="1" applyProtection="1">
      <alignment horizontal="center" vertical="center" wrapText="1"/>
      <protection hidden="1"/>
    </xf>
    <xf numFmtId="0" fontId="0" fillId="12" borderId="15" xfId="0" applyFill="1" applyBorder="1" applyAlignment="1" applyProtection="1">
      <alignment horizontal="center" vertical="center" wrapText="1"/>
      <protection hidden="1"/>
    </xf>
    <xf numFmtId="0" fontId="0" fillId="12" borderId="8" xfId="0" applyFill="1" applyBorder="1" applyAlignment="1" applyProtection="1">
      <alignment horizontal="left" vertical="center" wrapText="1" indent="2"/>
      <protection hidden="1"/>
    </xf>
    <xf numFmtId="0" fontId="0" fillId="12" borderId="8" xfId="0" quotePrefix="1" applyFill="1" applyBorder="1" applyProtection="1">
      <protection hidden="1"/>
    </xf>
    <xf numFmtId="0" fontId="0" fillId="12" borderId="9" xfId="0" applyFill="1" applyBorder="1" applyAlignment="1" applyProtection="1">
      <alignment horizontal="center" vertical="center" wrapText="1"/>
      <protection hidden="1"/>
    </xf>
    <xf numFmtId="0" fontId="0" fillId="0" borderId="8" xfId="0" applyBorder="1" applyAlignment="1" applyProtection="1">
      <alignment horizontal="left" vertical="center" wrapText="1" indent="2"/>
      <protection hidden="1"/>
    </xf>
    <xf numFmtId="0" fontId="20" fillId="0" borderId="8" xfId="3" applyBorder="1" applyAlignment="1" applyProtection="1">
      <alignment horizontal="center" vertical="center" wrapText="1"/>
      <protection hidden="1"/>
    </xf>
    <xf numFmtId="0" fontId="0" fillId="0" borderId="9" xfId="0" applyBorder="1" applyAlignment="1" applyProtection="1">
      <alignment horizontal="center" vertical="center" wrapText="1"/>
      <protection hidden="1"/>
    </xf>
    <xf numFmtId="0" fontId="0" fillId="0" borderId="58" xfId="0" applyBorder="1" applyAlignment="1" applyProtection="1">
      <alignment horizontal="center" vertical="center"/>
      <protection hidden="1"/>
    </xf>
    <xf numFmtId="0" fontId="0" fillId="0" borderId="53" xfId="0" applyBorder="1" applyAlignment="1" applyProtection="1">
      <alignment horizontal="left" vertical="center" wrapText="1" indent="2"/>
      <protection hidden="1"/>
    </xf>
    <xf numFmtId="0" fontId="20" fillId="0" borderId="0" xfId="3" applyAlignment="1" applyProtection="1">
      <alignment horizontal="center" vertical="center" wrapText="1"/>
      <protection hidden="1"/>
    </xf>
    <xf numFmtId="0" fontId="0" fillId="0" borderId="59" xfId="0" applyBorder="1" applyAlignment="1" applyProtection="1">
      <alignment horizontal="center" vertical="center" wrapText="1"/>
      <protection hidden="1"/>
    </xf>
    <xf numFmtId="0" fontId="20" fillId="0" borderId="25" xfId="3" applyBorder="1" applyAlignment="1" applyProtection="1">
      <alignment horizontal="center" vertical="center" wrapText="1"/>
      <protection hidden="1"/>
    </xf>
    <xf numFmtId="0" fontId="0" fillId="0" borderId="14" xfId="0" applyBorder="1" applyAlignment="1" applyProtection="1">
      <alignment horizontal="left" vertical="center" wrapText="1" indent="2"/>
      <protection hidden="1"/>
    </xf>
    <xf numFmtId="0" fontId="0" fillId="0" borderId="15" xfId="0" applyBorder="1" applyAlignment="1" applyProtection="1">
      <alignment horizontal="center" vertical="center" wrapText="1"/>
      <protection hidden="1"/>
    </xf>
    <xf numFmtId="0" fontId="20" fillId="0" borderId="0" xfId="3" applyBorder="1" applyAlignment="1" applyProtection="1">
      <alignment horizontal="center" vertical="center" wrapText="1"/>
      <protection hidden="1"/>
    </xf>
    <xf numFmtId="0" fontId="0" fillId="0" borderId="8" xfId="0" applyBorder="1" applyAlignment="1" applyProtection="1">
      <alignment horizontal="center" vertical="center" wrapText="1"/>
      <protection hidden="1"/>
    </xf>
    <xf numFmtId="0" fontId="0" fillId="6" borderId="8" xfId="0" applyFill="1" applyBorder="1" applyAlignment="1" applyProtection="1">
      <alignment horizontal="left" vertical="center" wrapText="1" indent="2"/>
      <protection hidden="1"/>
    </xf>
    <xf numFmtId="0" fontId="0" fillId="6" borderId="8" xfId="0" applyFill="1" applyBorder="1" applyAlignment="1" applyProtection="1">
      <alignment horizontal="center" vertical="center" wrapText="1"/>
      <protection hidden="1"/>
    </xf>
    <xf numFmtId="0" fontId="0" fillId="6" borderId="9" xfId="0" applyFill="1" applyBorder="1" applyAlignment="1" applyProtection="1">
      <alignment horizontal="center" vertical="center" wrapText="1"/>
      <protection hidden="1"/>
    </xf>
    <xf numFmtId="0" fontId="0" fillId="6" borderId="11" xfId="0" applyFill="1" applyBorder="1" applyAlignment="1" applyProtection="1">
      <alignment horizontal="left" vertical="center" wrapText="1" indent="2"/>
      <protection hidden="1"/>
    </xf>
    <xf numFmtId="0" fontId="0" fillId="6" borderId="11" xfId="0" applyFill="1" applyBorder="1" applyAlignment="1" applyProtection="1">
      <alignment horizontal="center" vertical="center" wrapText="1"/>
      <protection hidden="1"/>
    </xf>
    <xf numFmtId="0" fontId="0" fillId="6" borderId="12" xfId="0" applyFill="1" applyBorder="1" applyAlignment="1" applyProtection="1">
      <alignment horizontal="center" vertical="center" wrapText="1"/>
      <protection hidden="1"/>
    </xf>
    <xf numFmtId="0" fontId="0" fillId="0" borderId="0" xfId="0" applyAlignment="1" applyProtection="1">
      <alignment horizontal="center" vertical="center"/>
      <protection hidden="1"/>
    </xf>
    <xf numFmtId="0" fontId="7" fillId="0" borderId="0" xfId="0" applyFont="1" applyFill="1" applyAlignment="1" applyProtection="1">
      <alignment horizontal="left" vertical="center"/>
      <protection hidden="1"/>
    </xf>
    <xf numFmtId="0" fontId="8" fillId="0" borderId="0" xfId="0" applyFont="1" applyFill="1" applyBorder="1" applyAlignment="1" applyProtection="1">
      <alignment horizontal="center" vertical="center"/>
      <protection hidden="1"/>
    </xf>
    <xf numFmtId="0" fontId="3" fillId="0" borderId="20" xfId="0" applyFont="1" applyBorder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0" fontId="7" fillId="0" borderId="0" xfId="0" applyFont="1" applyAlignment="1" applyProtection="1">
      <alignment horizontal="left" vertical="center"/>
      <protection hidden="1"/>
    </xf>
    <xf numFmtId="0" fontId="3" fillId="0" borderId="0" xfId="0" applyFont="1" applyBorder="1" applyAlignment="1" applyProtection="1">
      <alignment horizontal="center" vertical="center"/>
      <protection hidden="1"/>
    </xf>
    <xf numFmtId="0" fontId="8" fillId="0" borderId="0" xfId="0" applyFont="1" applyBorder="1" applyAlignment="1" applyProtection="1">
      <alignment horizontal="center" vertical="center"/>
      <protection hidden="1"/>
    </xf>
    <xf numFmtId="17" fontId="7" fillId="0" borderId="0" xfId="0" applyNumberFormat="1" applyFont="1" applyAlignment="1" applyProtection="1">
      <alignment horizontal="left" vertical="center"/>
      <protection hidden="1"/>
    </xf>
    <xf numFmtId="0" fontId="16" fillId="0" borderId="8" xfId="4" applyFont="1" applyBorder="1" applyAlignment="1" applyProtection="1">
      <alignment horizontal="center" vertical="center" wrapText="1"/>
      <protection hidden="1"/>
    </xf>
    <xf numFmtId="0" fontId="15" fillId="0" borderId="8" xfId="4" applyFont="1" applyBorder="1" applyAlignment="1" applyProtection="1">
      <alignment horizontal="center" vertical="center" wrapText="1"/>
      <protection hidden="1"/>
    </xf>
    <xf numFmtId="0" fontId="29" fillId="0" borderId="5" xfId="0" applyFont="1" applyFill="1" applyBorder="1" applyAlignment="1" applyProtection="1">
      <alignment horizontal="center" vertical="center"/>
      <protection hidden="1"/>
    </xf>
    <xf numFmtId="0" fontId="29" fillId="0" borderId="25" xfId="0" applyFont="1" applyFill="1" applyBorder="1" applyAlignment="1" applyProtection="1">
      <alignment horizontal="center" vertical="center"/>
      <protection hidden="1"/>
    </xf>
    <xf numFmtId="0" fontId="29" fillId="0" borderId="54" xfId="0" applyFont="1" applyFill="1" applyBorder="1" applyAlignment="1" applyProtection="1">
      <alignment horizontal="center" vertical="center"/>
      <protection hidden="1"/>
    </xf>
    <xf numFmtId="1" fontId="29" fillId="0" borderId="29" xfId="0" applyNumberFormat="1" applyFont="1" applyFill="1" applyBorder="1" applyAlignment="1" applyProtection="1">
      <alignment horizontal="center" vertical="center"/>
      <protection hidden="1"/>
    </xf>
    <xf numFmtId="0" fontId="17" fillId="15" borderId="42" xfId="0" applyFont="1" applyFill="1" applyBorder="1" applyAlignment="1" applyProtection="1">
      <alignment horizontal="center" vertical="center" wrapText="1"/>
      <protection hidden="1"/>
    </xf>
    <xf numFmtId="0" fontId="8" fillId="15" borderId="44" xfId="0" applyFont="1" applyFill="1" applyBorder="1" applyAlignment="1" applyProtection="1">
      <alignment horizontal="center" vertical="center" wrapText="1"/>
      <protection hidden="1"/>
    </xf>
    <xf numFmtId="1" fontId="29" fillId="0" borderId="25" xfId="0" applyNumberFormat="1" applyFont="1" applyFill="1" applyBorder="1" applyAlignment="1" applyProtection="1">
      <alignment horizontal="center" vertical="center"/>
      <protection hidden="1"/>
    </xf>
    <xf numFmtId="1" fontId="29" fillId="0" borderId="54" xfId="0" applyNumberFormat="1" applyFont="1" applyFill="1" applyBorder="1" applyAlignment="1" applyProtection="1">
      <alignment horizontal="center" vertical="center"/>
      <protection hidden="1"/>
    </xf>
    <xf numFmtId="0" fontId="18" fillId="16" borderId="43" xfId="0" applyFont="1" applyFill="1" applyBorder="1" applyAlignment="1" applyProtection="1">
      <alignment horizontal="center" vertical="center" wrapText="1"/>
      <protection hidden="1"/>
    </xf>
    <xf numFmtId="0" fontId="9" fillId="16" borderId="45" xfId="0" applyFont="1" applyFill="1" applyBorder="1" applyAlignment="1" applyProtection="1">
      <alignment horizontal="center" vertical="center"/>
      <protection hidden="1"/>
    </xf>
    <xf numFmtId="0" fontId="3" fillId="0" borderId="64" xfId="0" applyFont="1" applyFill="1" applyBorder="1" applyAlignment="1" applyProtection="1">
      <alignment horizontal="center" vertical="center"/>
      <protection locked="0"/>
    </xf>
    <xf numFmtId="0" fontId="3" fillId="0" borderId="43" xfId="0" applyFont="1" applyFill="1" applyBorder="1" applyAlignment="1" applyProtection="1">
      <alignment horizontal="center" vertical="center"/>
      <protection locked="0"/>
    </xf>
    <xf numFmtId="0" fontId="3" fillId="0" borderId="45" xfId="0" applyFont="1" applyFill="1" applyBorder="1" applyAlignment="1" applyProtection="1">
      <alignment horizontal="center" vertical="center"/>
      <protection locked="0"/>
    </xf>
    <xf numFmtId="1" fontId="29" fillId="0" borderId="43" xfId="0" applyNumberFormat="1" applyFont="1" applyFill="1" applyBorder="1" applyAlignment="1" applyProtection="1">
      <alignment horizontal="center" vertical="center"/>
      <protection hidden="1"/>
    </xf>
    <xf numFmtId="1" fontId="29" fillId="0" borderId="57" xfId="0" applyNumberFormat="1" applyFont="1" applyFill="1" applyBorder="1" applyAlignment="1" applyProtection="1">
      <alignment horizontal="center" vertical="center"/>
      <protection hidden="1"/>
    </xf>
    <xf numFmtId="1" fontId="29" fillId="0" borderId="45" xfId="0" applyNumberFormat="1" applyFont="1" applyFill="1" applyBorder="1" applyAlignment="1" applyProtection="1">
      <alignment horizontal="center" vertical="center"/>
      <protection hidden="1"/>
    </xf>
    <xf numFmtId="0" fontId="18" fillId="16" borderId="7" xfId="0" applyFont="1" applyFill="1" applyBorder="1" applyAlignment="1" applyProtection="1">
      <alignment horizontal="center" vertical="center" wrapText="1"/>
      <protection hidden="1"/>
    </xf>
    <xf numFmtId="0" fontId="9" fillId="16" borderId="10" xfId="0" applyFont="1" applyFill="1" applyBorder="1" applyAlignment="1" applyProtection="1">
      <alignment horizontal="center" vertical="center"/>
      <protection hidden="1"/>
    </xf>
    <xf numFmtId="0" fontId="31" fillId="0" borderId="57" xfId="0" applyFont="1" applyFill="1" applyBorder="1" applyAlignment="1" applyProtection="1">
      <alignment horizontal="center" vertical="center"/>
      <protection hidden="1"/>
    </xf>
    <xf numFmtId="0" fontId="31" fillId="0" borderId="54" xfId="0" applyFont="1" applyFill="1" applyBorder="1" applyAlignment="1" applyProtection="1">
      <alignment horizontal="center" vertical="center"/>
      <protection hidden="1"/>
    </xf>
    <xf numFmtId="0" fontId="31" fillId="0" borderId="56" xfId="0" applyFont="1" applyFill="1" applyBorder="1" applyAlignment="1" applyProtection="1">
      <alignment horizontal="center" vertical="center"/>
      <protection hidden="1"/>
    </xf>
    <xf numFmtId="0" fontId="16" fillId="0" borderId="13" xfId="0" applyFont="1" applyFill="1" applyBorder="1" applyAlignment="1" applyProtection="1">
      <alignment horizontal="center" vertical="center"/>
      <protection hidden="1"/>
    </xf>
    <xf numFmtId="0" fontId="29" fillId="0" borderId="32" xfId="0" applyFont="1" applyFill="1" applyBorder="1" applyAlignment="1" applyProtection="1">
      <alignment horizontal="center" vertical="center"/>
      <protection hidden="1"/>
    </xf>
    <xf numFmtId="0" fontId="29" fillId="0" borderId="14" xfId="0" applyFont="1" applyFill="1" applyBorder="1" applyAlignment="1" applyProtection="1">
      <alignment horizontal="center" vertical="center"/>
      <protection hidden="1"/>
    </xf>
    <xf numFmtId="0" fontId="29" fillId="0" borderId="15" xfId="0" applyFont="1" applyFill="1" applyBorder="1" applyAlignment="1" applyProtection="1">
      <alignment horizontal="center" vertical="center"/>
      <protection hidden="1"/>
    </xf>
    <xf numFmtId="0" fontId="29" fillId="0" borderId="13" xfId="0" applyFont="1" applyFill="1" applyBorder="1" applyAlignment="1" applyProtection="1">
      <alignment horizontal="center" vertical="center"/>
      <protection hidden="1"/>
    </xf>
    <xf numFmtId="0" fontId="29" fillId="0" borderId="64" xfId="0" applyFont="1" applyFill="1" applyBorder="1" applyAlignment="1" applyProtection="1">
      <alignment horizontal="center" vertical="center"/>
      <protection hidden="1"/>
    </xf>
    <xf numFmtId="0" fontId="29" fillId="4" borderId="65" xfId="0" applyFont="1" applyFill="1" applyBorder="1" applyAlignment="1" applyProtection="1">
      <alignment horizontal="center" vertical="center"/>
      <protection hidden="1"/>
    </xf>
    <xf numFmtId="0" fontId="7" fillId="6" borderId="30" xfId="0" applyNumberFormat="1" applyFont="1" applyFill="1" applyBorder="1" applyAlignment="1" applyProtection="1">
      <alignment horizontal="center" vertical="center"/>
      <protection hidden="1"/>
    </xf>
    <xf numFmtId="0" fontId="16" fillId="0" borderId="13" xfId="0" applyFont="1" applyBorder="1" applyAlignment="1" applyProtection="1">
      <alignment horizontal="center" vertical="center"/>
      <protection hidden="1"/>
    </xf>
    <xf numFmtId="0" fontId="3" fillId="0" borderId="8" xfId="0" applyFont="1" applyBorder="1" applyAlignment="1" applyProtection="1">
      <alignment horizontal="center" vertical="center"/>
      <protection hidden="1"/>
    </xf>
    <xf numFmtId="0" fontId="3" fillId="0" borderId="23" xfId="0" applyFont="1" applyFill="1" applyBorder="1" applyAlignment="1" applyProtection="1">
      <alignment horizontal="center" vertical="center"/>
      <protection hidden="1"/>
    </xf>
    <xf numFmtId="0" fontId="9" fillId="0" borderId="43" xfId="0" applyFont="1" applyFill="1" applyBorder="1" applyAlignment="1" applyProtection="1">
      <alignment horizontal="center" vertical="center"/>
      <protection hidden="1"/>
    </xf>
    <xf numFmtId="0" fontId="3" fillId="0" borderId="26" xfId="0" applyFont="1" applyFill="1" applyBorder="1" applyAlignment="1" applyProtection="1">
      <alignment horizontal="center" vertical="center"/>
      <protection hidden="1"/>
    </xf>
    <xf numFmtId="0" fontId="29" fillId="0" borderId="0" xfId="0" applyFont="1" applyFill="1" applyBorder="1" applyAlignment="1" applyProtection="1">
      <alignment horizontal="center" vertical="center"/>
      <protection hidden="1"/>
    </xf>
    <xf numFmtId="0" fontId="8" fillId="5" borderId="34" xfId="0" applyFont="1" applyFill="1" applyBorder="1" applyAlignment="1" applyProtection="1">
      <alignment horizontal="center" vertical="center" wrapText="1"/>
      <protection hidden="1"/>
    </xf>
    <xf numFmtId="0" fontId="8" fillId="9" borderId="34" xfId="0" applyFont="1" applyFill="1" applyBorder="1" applyAlignment="1" applyProtection="1">
      <alignment horizontal="center" vertical="center" wrapText="1"/>
      <protection hidden="1"/>
    </xf>
    <xf numFmtId="0" fontId="7" fillId="9" borderId="35" xfId="0" applyFont="1" applyFill="1" applyBorder="1" applyAlignment="1" applyProtection="1">
      <alignment horizontal="center" vertical="center" wrapText="1"/>
      <protection hidden="1"/>
    </xf>
    <xf numFmtId="0" fontId="12" fillId="8" borderId="18" xfId="0" applyFont="1" applyFill="1" applyBorder="1" applyAlignment="1" applyProtection="1">
      <alignment horizontal="center" vertical="center" wrapText="1"/>
      <protection hidden="1"/>
    </xf>
    <xf numFmtId="1" fontId="29" fillId="0" borderId="0" xfId="0" applyNumberFormat="1" applyFont="1" applyFill="1" applyBorder="1" applyAlignment="1" applyProtection="1">
      <alignment horizontal="center" vertical="center"/>
      <protection hidden="1"/>
    </xf>
    <xf numFmtId="0" fontId="16" fillId="0" borderId="1" xfId="0" applyFont="1" applyFill="1" applyBorder="1" applyAlignment="1" applyProtection="1">
      <alignment vertical="center"/>
      <protection hidden="1"/>
    </xf>
    <xf numFmtId="0" fontId="13" fillId="0" borderId="0" xfId="0" applyFont="1" applyFill="1" applyAlignment="1" applyProtection="1">
      <alignment horizontal="center" vertical="center"/>
      <protection hidden="1"/>
    </xf>
    <xf numFmtId="0" fontId="45" fillId="0" borderId="0" xfId="0" applyFont="1" applyFill="1" applyAlignment="1" applyProtection="1">
      <alignment horizontal="center" vertical="center"/>
      <protection hidden="1"/>
    </xf>
    <xf numFmtId="0" fontId="13" fillId="0" borderId="15" xfId="0" applyFont="1" applyFill="1" applyBorder="1" applyAlignment="1" applyProtection="1">
      <alignment horizontal="center" vertical="center"/>
      <protection hidden="1"/>
    </xf>
    <xf numFmtId="0" fontId="13" fillId="0" borderId="9" xfId="0" applyFont="1" applyFill="1" applyBorder="1" applyAlignment="1" applyProtection="1">
      <alignment horizontal="center" vertical="center"/>
      <protection hidden="1"/>
    </xf>
    <xf numFmtId="0" fontId="13" fillId="0" borderId="12" xfId="0" applyFont="1" applyFill="1" applyBorder="1" applyAlignment="1" applyProtection="1">
      <alignment horizontal="center" vertical="center"/>
      <protection hidden="1"/>
    </xf>
    <xf numFmtId="0" fontId="13" fillId="0" borderId="3" xfId="0" applyFont="1" applyFill="1" applyBorder="1" applyAlignment="1" applyProtection="1">
      <alignment horizontal="center" vertical="center"/>
      <protection hidden="1"/>
    </xf>
    <xf numFmtId="0" fontId="13" fillId="4" borderId="15" xfId="0" applyFont="1" applyFill="1" applyBorder="1" applyAlignment="1" applyProtection="1">
      <alignment horizontal="center" vertical="center"/>
      <protection hidden="1"/>
    </xf>
    <xf numFmtId="0" fontId="13" fillId="0" borderId="0" xfId="0" applyFont="1" applyFill="1" applyBorder="1" applyAlignment="1" applyProtection="1">
      <alignment horizontal="center" vertical="center"/>
      <protection hidden="1"/>
    </xf>
    <xf numFmtId="0" fontId="45" fillId="0" borderId="0" xfId="0" applyFont="1" applyFill="1" applyAlignment="1" applyProtection="1">
      <alignment vertical="center"/>
      <protection hidden="1"/>
    </xf>
    <xf numFmtId="0" fontId="13" fillId="0" borderId="14" xfId="0" applyFont="1" applyFill="1" applyBorder="1" applyAlignment="1" applyProtection="1">
      <alignment horizontal="center" vertical="center"/>
      <protection hidden="1"/>
    </xf>
    <xf numFmtId="0" fontId="13" fillId="0" borderId="17" xfId="0" applyFont="1" applyFill="1" applyBorder="1" applyAlignment="1" applyProtection="1">
      <alignment horizontal="center" vertical="center"/>
      <protection hidden="1"/>
    </xf>
    <xf numFmtId="0" fontId="13" fillId="0" borderId="18" xfId="0" applyFont="1" applyFill="1" applyBorder="1" applyAlignment="1" applyProtection="1">
      <alignment horizontal="center" vertical="center"/>
      <protection hidden="1"/>
    </xf>
    <xf numFmtId="0" fontId="45" fillId="0" borderId="0" xfId="0" applyFont="1" applyFill="1" applyBorder="1" applyAlignment="1" applyProtection="1">
      <alignment horizontal="center" vertical="center"/>
      <protection hidden="1"/>
    </xf>
    <xf numFmtId="1" fontId="46" fillId="0" borderId="0" xfId="0" applyNumberFormat="1" applyFont="1" applyFill="1" applyBorder="1" applyAlignment="1" applyProtection="1">
      <alignment horizontal="center" vertical="center"/>
      <protection hidden="1"/>
    </xf>
    <xf numFmtId="0" fontId="13" fillId="0" borderId="0" xfId="0" applyFont="1" applyAlignment="1" applyProtection="1">
      <alignment horizontal="center" vertical="center"/>
      <protection hidden="1"/>
    </xf>
    <xf numFmtId="0" fontId="45" fillId="0" borderId="0" xfId="0" applyFont="1" applyAlignment="1" applyProtection="1">
      <alignment horizontal="center" vertical="center"/>
      <protection hidden="1"/>
    </xf>
    <xf numFmtId="0" fontId="6" fillId="0" borderId="13" xfId="0" applyFont="1" applyFill="1" applyBorder="1" applyAlignment="1" applyProtection="1">
      <alignment horizontal="center" vertical="center"/>
      <protection hidden="1"/>
    </xf>
    <xf numFmtId="0" fontId="6" fillId="0" borderId="14" xfId="0" applyFont="1" applyFill="1" applyBorder="1" applyAlignment="1" applyProtection="1">
      <alignment horizontal="center" vertical="center"/>
      <protection hidden="1"/>
    </xf>
    <xf numFmtId="0" fontId="6" fillId="0" borderId="15" xfId="0" applyFont="1" applyFill="1" applyBorder="1" applyAlignment="1" applyProtection="1">
      <alignment horizontal="center" vertical="center"/>
      <protection hidden="1"/>
    </xf>
    <xf numFmtId="0" fontId="6" fillId="0" borderId="0" xfId="0" applyFont="1" applyFill="1" applyBorder="1" applyAlignment="1" applyProtection="1">
      <alignment horizontal="center" vertical="center"/>
      <protection hidden="1"/>
    </xf>
    <xf numFmtId="0" fontId="47" fillId="0" borderId="7" xfId="0" applyFont="1" applyBorder="1" applyAlignment="1" applyProtection="1">
      <alignment horizontal="center" vertical="center"/>
      <protection hidden="1"/>
    </xf>
    <xf numFmtId="0" fontId="47" fillId="0" borderId="8" xfId="0" applyFont="1" applyBorder="1" applyAlignment="1" applyProtection="1">
      <alignment horizontal="center" vertical="center"/>
      <protection hidden="1"/>
    </xf>
    <xf numFmtId="0" fontId="47" fillId="0" borderId="9" xfId="0" applyFont="1" applyBorder="1" applyAlignment="1" applyProtection="1">
      <alignment horizontal="center" vertical="center"/>
      <protection hidden="1"/>
    </xf>
    <xf numFmtId="0" fontId="7" fillId="0" borderId="7" xfId="0" applyFont="1" applyFill="1" applyBorder="1" applyAlignment="1" applyProtection="1">
      <alignment horizontal="center" vertical="center"/>
      <protection hidden="1"/>
    </xf>
    <xf numFmtId="0" fontId="7" fillId="0" borderId="8" xfId="0" applyFont="1" applyFill="1" applyBorder="1" applyAlignment="1" applyProtection="1">
      <alignment horizontal="center" vertical="center"/>
      <protection hidden="1"/>
    </xf>
    <xf numFmtId="0" fontId="7" fillId="0" borderId="9" xfId="0" applyFont="1" applyFill="1" applyBorder="1" applyAlignment="1" applyProtection="1">
      <alignment horizontal="center" vertical="center"/>
      <protection hidden="1"/>
    </xf>
    <xf numFmtId="0" fontId="7" fillId="0" borderId="0" xfId="0" applyFont="1" applyFill="1" applyBorder="1" applyAlignment="1" applyProtection="1">
      <alignment horizontal="center" vertical="center"/>
      <protection hidden="1"/>
    </xf>
    <xf numFmtId="0" fontId="7" fillId="0" borderId="26" xfId="0" applyFont="1" applyFill="1" applyBorder="1" applyAlignment="1" applyProtection="1">
      <alignment horizontal="center" vertical="center"/>
      <protection hidden="1"/>
    </xf>
    <xf numFmtId="1" fontId="7" fillId="0" borderId="10" xfId="0" applyNumberFormat="1" applyFont="1" applyFill="1" applyBorder="1" applyAlignment="1" applyProtection="1">
      <alignment horizontal="center" vertical="center"/>
      <protection hidden="1"/>
    </xf>
    <xf numFmtId="1" fontId="7" fillId="0" borderId="11" xfId="0" applyNumberFormat="1" applyFont="1" applyFill="1" applyBorder="1" applyAlignment="1" applyProtection="1">
      <alignment horizontal="center" vertical="center"/>
      <protection hidden="1"/>
    </xf>
    <xf numFmtId="1" fontId="7" fillId="0" borderId="12" xfId="0" applyNumberFormat="1" applyFont="1" applyFill="1" applyBorder="1" applyAlignment="1" applyProtection="1">
      <alignment horizontal="center" vertical="center"/>
      <protection hidden="1"/>
    </xf>
    <xf numFmtId="1" fontId="7" fillId="0" borderId="0" xfId="0" applyNumberFormat="1" applyFont="1" applyFill="1" applyBorder="1" applyAlignment="1" applyProtection="1">
      <alignment horizontal="center" vertical="center"/>
      <protection hidden="1"/>
    </xf>
    <xf numFmtId="0" fontId="3" fillId="0" borderId="58" xfId="0" applyFont="1" applyBorder="1" applyAlignment="1" applyProtection="1">
      <alignment horizontal="center" vertical="center"/>
      <protection hidden="1"/>
    </xf>
    <xf numFmtId="0" fontId="3" fillId="0" borderId="8" xfId="0" applyFont="1" applyBorder="1" applyAlignment="1" applyProtection="1">
      <alignment vertical="center"/>
      <protection hidden="1"/>
    </xf>
    <xf numFmtId="1" fontId="3" fillId="0" borderId="8" xfId="0" applyNumberFormat="1" applyFont="1" applyBorder="1" applyAlignment="1" applyProtection="1">
      <alignment horizontal="center" vertical="center"/>
      <protection hidden="1"/>
    </xf>
    <xf numFmtId="0" fontId="3" fillId="0" borderId="11" xfId="0" applyFont="1" applyBorder="1" applyAlignment="1" applyProtection="1">
      <alignment vertical="center"/>
      <protection hidden="1"/>
    </xf>
    <xf numFmtId="0" fontId="3" fillId="0" borderId="11" xfId="0" applyFont="1" applyBorder="1" applyAlignment="1" applyProtection="1">
      <alignment horizontal="center" vertical="center"/>
      <protection hidden="1"/>
    </xf>
    <xf numFmtId="1" fontId="3" fillId="0" borderId="11" xfId="0" applyNumberFormat="1" applyFont="1" applyBorder="1" applyAlignment="1" applyProtection="1">
      <alignment horizontal="center" vertical="center"/>
      <protection hidden="1"/>
    </xf>
    <xf numFmtId="0" fontId="29" fillId="21" borderId="46" xfId="0" applyFont="1" applyFill="1" applyBorder="1" applyAlignment="1" applyProtection="1">
      <alignment horizontal="center" vertical="center"/>
      <protection hidden="1"/>
    </xf>
    <xf numFmtId="0" fontId="9" fillId="0" borderId="57" xfId="0" applyFont="1" applyFill="1" applyBorder="1" applyAlignment="1" applyProtection="1">
      <alignment horizontal="center" vertical="center"/>
      <protection hidden="1"/>
    </xf>
    <xf numFmtId="0" fontId="3" fillId="0" borderId="45" xfId="0" applyFont="1" applyBorder="1" applyAlignment="1" applyProtection="1">
      <alignment horizontal="center" vertical="center"/>
      <protection hidden="1"/>
    </xf>
    <xf numFmtId="1" fontId="46" fillId="0" borderId="11" xfId="0" applyNumberFormat="1" applyFont="1" applyFill="1" applyBorder="1" applyAlignment="1" applyProtection="1">
      <alignment horizontal="center" vertical="center"/>
      <protection hidden="1"/>
    </xf>
    <xf numFmtId="0" fontId="6" fillId="0" borderId="8" xfId="0" applyFont="1" applyFill="1" applyBorder="1" applyAlignment="1" applyProtection="1">
      <alignment horizontal="center" vertical="center"/>
      <protection hidden="1"/>
    </xf>
    <xf numFmtId="0" fontId="6" fillId="0" borderId="1" xfId="0" applyFont="1" applyFill="1" applyBorder="1" applyAlignment="1" applyProtection="1">
      <alignment horizontal="center" vertical="center"/>
      <protection hidden="1"/>
    </xf>
    <xf numFmtId="0" fontId="6" fillId="0" borderId="2" xfId="0" applyFont="1" applyFill="1" applyBorder="1" applyAlignment="1" applyProtection="1">
      <alignment horizontal="center" vertical="center"/>
      <protection hidden="1"/>
    </xf>
    <xf numFmtId="0" fontId="6" fillId="0" borderId="6" xfId="0" applyFont="1" applyFill="1" applyBorder="1" applyAlignment="1" applyProtection="1">
      <alignment horizontal="center" vertical="center"/>
      <protection hidden="1"/>
    </xf>
    <xf numFmtId="1" fontId="46" fillId="0" borderId="12" xfId="0" applyNumberFormat="1" applyFont="1" applyFill="1" applyBorder="1" applyAlignment="1" applyProtection="1">
      <alignment horizontal="center" vertical="center"/>
      <protection hidden="1"/>
    </xf>
    <xf numFmtId="0" fontId="46" fillId="0" borderId="8" xfId="0" applyFont="1" applyFill="1" applyBorder="1" applyAlignment="1" applyProtection="1">
      <alignment horizontal="center" vertical="center"/>
      <protection hidden="1"/>
    </xf>
    <xf numFmtId="0" fontId="46" fillId="0" borderId="9" xfId="0" applyFont="1" applyFill="1" applyBorder="1" applyAlignment="1" applyProtection="1">
      <alignment horizontal="center" vertical="center"/>
      <protection hidden="1"/>
    </xf>
    <xf numFmtId="0" fontId="45" fillId="0" borderId="8" xfId="0" applyFont="1" applyFill="1" applyBorder="1" applyAlignment="1" applyProtection="1">
      <alignment horizontal="center" vertical="center"/>
      <protection hidden="1"/>
    </xf>
    <xf numFmtId="0" fontId="29" fillId="0" borderId="7" xfId="0" applyFont="1" applyFill="1" applyBorder="1" applyAlignment="1" applyProtection="1">
      <alignment horizontal="center" vertical="center"/>
      <protection hidden="1"/>
    </xf>
    <xf numFmtId="0" fontId="6" fillId="0" borderId="9" xfId="0" applyFont="1" applyFill="1" applyBorder="1" applyAlignment="1" applyProtection="1">
      <alignment horizontal="center" vertical="center"/>
      <protection hidden="1"/>
    </xf>
    <xf numFmtId="0" fontId="9" fillId="0" borderId="10" xfId="0" applyFont="1" applyFill="1" applyBorder="1" applyAlignment="1" applyProtection="1">
      <alignment horizontal="center" vertical="center"/>
      <protection hidden="1"/>
    </xf>
    <xf numFmtId="0" fontId="46" fillId="8" borderId="16" xfId="0" applyFont="1" applyFill="1" applyBorder="1" applyAlignment="1" applyProtection="1">
      <alignment horizontal="center" vertical="center" wrapText="1"/>
      <protection hidden="1"/>
    </xf>
    <xf numFmtId="0" fontId="45" fillId="0" borderId="0" xfId="0" applyFont="1" applyFill="1" applyBorder="1" applyAlignment="1" applyProtection="1">
      <alignment vertical="center"/>
      <protection hidden="1"/>
    </xf>
    <xf numFmtId="0" fontId="45" fillId="0" borderId="20" xfId="0" applyFont="1" applyBorder="1" applyAlignment="1" applyProtection="1">
      <alignment horizontal="center" vertical="center"/>
      <protection hidden="1"/>
    </xf>
    <xf numFmtId="0" fontId="45" fillId="0" borderId="75" xfId="0" applyFont="1" applyFill="1" applyBorder="1" applyAlignment="1" applyProtection="1">
      <alignment horizontal="center" vertical="center"/>
      <protection hidden="1"/>
    </xf>
    <xf numFmtId="0" fontId="45" fillId="0" borderId="63" xfId="0" applyFont="1" applyFill="1" applyBorder="1" applyAlignment="1" applyProtection="1">
      <alignment horizontal="center" vertical="center"/>
      <protection hidden="1"/>
    </xf>
    <xf numFmtId="1" fontId="45" fillId="0" borderId="48" xfId="0" applyNumberFormat="1" applyFont="1" applyFill="1" applyBorder="1" applyAlignment="1" applyProtection="1">
      <alignment horizontal="center" vertical="center"/>
      <protection hidden="1"/>
    </xf>
    <xf numFmtId="1" fontId="45" fillId="0" borderId="0" xfId="0" applyNumberFormat="1" applyFont="1" applyFill="1" applyBorder="1" applyAlignment="1" applyProtection="1">
      <alignment vertical="center"/>
      <protection hidden="1"/>
    </xf>
    <xf numFmtId="0" fontId="45" fillId="0" borderId="48" xfId="0" applyFont="1" applyBorder="1" applyAlignment="1" applyProtection="1">
      <alignment horizontal="center" vertical="center"/>
      <protection hidden="1"/>
    </xf>
    <xf numFmtId="0" fontId="3" fillId="0" borderId="49" xfId="0" applyFont="1" applyFill="1" applyBorder="1" applyAlignment="1" applyProtection="1">
      <alignment horizontal="center" vertical="center"/>
      <protection hidden="1"/>
    </xf>
    <xf numFmtId="0" fontId="3" fillId="0" borderId="75" xfId="0" applyFont="1" applyFill="1" applyBorder="1" applyAlignment="1" applyProtection="1">
      <alignment horizontal="center" vertical="center"/>
      <protection hidden="1"/>
    </xf>
    <xf numFmtId="0" fontId="3" fillId="0" borderId="48" xfId="0" applyFont="1" applyFill="1" applyBorder="1" applyAlignment="1" applyProtection="1">
      <alignment horizontal="center" vertical="center"/>
      <protection hidden="1"/>
    </xf>
    <xf numFmtId="0" fontId="3" fillId="0" borderId="14" xfId="0" applyFont="1" applyBorder="1" applyAlignment="1" applyProtection="1">
      <alignment horizontal="center" vertical="center"/>
      <protection hidden="1"/>
    </xf>
    <xf numFmtId="0" fontId="37" fillId="0" borderId="0" xfId="0" applyFont="1" applyAlignment="1" applyProtection="1">
      <alignment vertical="center"/>
      <protection hidden="1"/>
    </xf>
    <xf numFmtId="0" fontId="37" fillId="0" borderId="0" xfId="0" applyFont="1" applyAlignment="1" applyProtection="1">
      <alignment horizontal="center" vertical="center"/>
      <protection hidden="1"/>
    </xf>
    <xf numFmtId="0" fontId="9" fillId="2" borderId="10" xfId="0" applyFont="1" applyFill="1" applyBorder="1" applyAlignment="1" applyProtection="1">
      <alignment horizontal="center" vertical="center" wrapText="1"/>
      <protection hidden="1"/>
    </xf>
    <xf numFmtId="0" fontId="9" fillId="2" borderId="11" xfId="0" applyFont="1" applyFill="1" applyBorder="1" applyAlignment="1" applyProtection="1">
      <alignment horizontal="center" vertical="center" wrapText="1"/>
      <protection hidden="1"/>
    </xf>
    <xf numFmtId="0" fontId="38" fillId="4" borderId="12" xfId="0" applyFont="1" applyFill="1" applyBorder="1" applyAlignment="1" applyProtection="1">
      <alignment horizontal="center" vertical="center" wrapText="1"/>
      <protection hidden="1"/>
    </xf>
    <xf numFmtId="0" fontId="9" fillId="2" borderId="44" xfId="0" applyFont="1" applyFill="1" applyBorder="1" applyAlignment="1" applyProtection="1">
      <alignment horizontal="center" vertical="center" wrapText="1"/>
      <protection hidden="1"/>
    </xf>
    <xf numFmtId="0" fontId="38" fillId="4" borderId="45" xfId="0" applyFont="1" applyFill="1" applyBorder="1" applyAlignment="1" applyProtection="1">
      <alignment horizontal="center" vertical="center" wrapText="1"/>
      <protection hidden="1"/>
    </xf>
    <xf numFmtId="0" fontId="3" fillId="0" borderId="14" xfId="0" applyFont="1" applyBorder="1" applyAlignment="1" applyProtection="1">
      <alignment vertical="center"/>
      <protection hidden="1"/>
    </xf>
    <xf numFmtId="0" fontId="3" fillId="0" borderId="14" xfId="0" applyNumberFormat="1" applyFont="1" applyBorder="1" applyAlignment="1" applyProtection="1">
      <alignment horizontal="center" vertical="center"/>
      <protection hidden="1"/>
    </xf>
    <xf numFmtId="0" fontId="3" fillId="0" borderId="64" xfId="0" applyFont="1" applyBorder="1" applyAlignment="1" applyProtection="1">
      <alignment horizontal="center" vertical="center"/>
      <protection hidden="1"/>
    </xf>
    <xf numFmtId="1" fontId="3" fillId="0" borderId="14" xfId="0" applyNumberFormat="1" applyFont="1" applyBorder="1" applyAlignment="1" applyProtection="1">
      <alignment horizontal="center" vertical="center"/>
      <protection hidden="1"/>
    </xf>
    <xf numFmtId="2" fontId="37" fillId="0" borderId="15" xfId="0" applyNumberFormat="1" applyFont="1" applyBorder="1" applyAlignment="1" applyProtection="1">
      <alignment horizontal="center" vertical="center"/>
      <protection hidden="1"/>
    </xf>
    <xf numFmtId="0" fontId="3" fillId="0" borderId="27" xfId="0" applyFont="1" applyBorder="1" applyAlignment="1" applyProtection="1">
      <alignment horizontal="center" vertical="center"/>
      <protection hidden="1"/>
    </xf>
    <xf numFmtId="2" fontId="37" fillId="0" borderId="64" xfId="0" applyNumberFormat="1" applyFont="1" applyBorder="1" applyAlignment="1" applyProtection="1">
      <alignment horizontal="center" vertical="center"/>
      <protection hidden="1"/>
    </xf>
    <xf numFmtId="2" fontId="37" fillId="0" borderId="49" xfId="0" applyNumberFormat="1" applyFont="1" applyBorder="1" applyAlignment="1" applyProtection="1">
      <alignment horizontal="center" vertical="center"/>
      <protection hidden="1"/>
    </xf>
    <xf numFmtId="49" fontId="3" fillId="0" borderId="8" xfId="0" applyNumberFormat="1" applyFont="1" applyBorder="1" applyAlignment="1" applyProtection="1">
      <alignment horizontal="center" vertical="center"/>
      <protection hidden="1"/>
    </xf>
    <xf numFmtId="0" fontId="3" fillId="0" borderId="43" xfId="0" applyFont="1" applyBorder="1" applyAlignment="1" applyProtection="1">
      <alignment horizontal="center" vertical="center"/>
      <protection hidden="1"/>
    </xf>
    <xf numFmtId="2" fontId="37" fillId="0" borderId="75" xfId="0" applyNumberFormat="1" applyFont="1" applyBorder="1" applyAlignment="1" applyProtection="1">
      <alignment horizontal="center" vertical="center"/>
      <protection hidden="1"/>
    </xf>
    <xf numFmtId="0" fontId="4" fillId="0" borderId="8" xfId="0" applyFont="1" applyBorder="1" applyAlignment="1" applyProtection="1">
      <protection hidden="1"/>
    </xf>
    <xf numFmtId="0" fontId="3" fillId="0" borderId="17" xfId="0" applyFont="1" applyBorder="1" applyAlignment="1" applyProtection="1">
      <alignment horizontal="center" vertical="center"/>
      <protection hidden="1"/>
    </xf>
    <xf numFmtId="1" fontId="3" fillId="0" borderId="17" xfId="0" applyNumberFormat="1" applyFont="1" applyBorder="1" applyAlignment="1" applyProtection="1">
      <alignment horizontal="center" vertical="center"/>
      <protection hidden="1"/>
    </xf>
    <xf numFmtId="2" fontId="37" fillId="0" borderId="18" xfId="0" applyNumberFormat="1" applyFont="1" applyBorder="1" applyAlignment="1" applyProtection="1">
      <alignment horizontal="center" vertical="center"/>
      <protection hidden="1"/>
    </xf>
    <xf numFmtId="0" fontId="3" fillId="0" borderId="70" xfId="0" applyFont="1" applyBorder="1" applyAlignment="1" applyProtection="1">
      <alignment horizontal="center" vertical="center"/>
      <protection hidden="1"/>
    </xf>
    <xf numFmtId="2" fontId="37" fillId="0" borderId="69" xfId="0" applyNumberFormat="1" applyFont="1" applyBorder="1" applyAlignment="1" applyProtection="1">
      <alignment horizontal="center" vertical="center"/>
      <protection hidden="1"/>
    </xf>
    <xf numFmtId="2" fontId="37" fillId="0" borderId="48" xfId="0" applyNumberFormat="1" applyFont="1" applyBorder="1" applyAlignment="1" applyProtection="1">
      <alignment horizontal="center" vertical="center"/>
      <protection hidden="1"/>
    </xf>
    <xf numFmtId="0" fontId="45" fillId="0" borderId="65" xfId="0" applyFont="1" applyFill="1" applyBorder="1" applyAlignment="1" applyProtection="1">
      <alignment horizontal="center" vertical="center"/>
      <protection hidden="1"/>
    </xf>
    <xf numFmtId="0" fontId="45" fillId="0" borderId="25" xfId="0" applyFont="1" applyFill="1" applyBorder="1" applyAlignment="1" applyProtection="1">
      <alignment horizontal="center" vertical="center"/>
      <protection hidden="1"/>
    </xf>
    <xf numFmtId="0" fontId="45" fillId="0" borderId="29" xfId="0" applyFont="1" applyFill="1" applyBorder="1" applyAlignment="1" applyProtection="1">
      <alignment horizontal="center" vertical="center"/>
      <protection hidden="1"/>
    </xf>
    <xf numFmtId="0" fontId="13" fillId="0" borderId="11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33" fillId="0" borderId="8" xfId="2" applyFont="1" applyFill="1" applyBorder="1" applyAlignment="1" applyProtection="1">
      <alignment horizontal="center" vertical="center"/>
      <protection hidden="1"/>
    </xf>
    <xf numFmtId="0" fontId="15" fillId="0" borderId="8" xfId="2" applyFont="1" applyFill="1" applyBorder="1" applyAlignment="1" applyProtection="1">
      <alignment horizontal="center" vertical="center"/>
      <protection hidden="1"/>
    </xf>
    <xf numFmtId="0" fontId="34" fillId="0" borderId="8" xfId="0" applyFont="1" applyFill="1" applyBorder="1" applyAlignment="1" applyProtection="1">
      <alignment horizontal="center" vertical="center"/>
      <protection hidden="1"/>
    </xf>
    <xf numFmtId="0" fontId="1" fillId="0" borderId="8" xfId="0" applyFont="1" applyFill="1" applyBorder="1" applyAlignment="1" applyProtection="1">
      <alignment horizontal="center" vertical="center"/>
      <protection hidden="1"/>
    </xf>
    <xf numFmtId="2" fontId="33" fillId="0" borderId="8" xfId="2" applyNumberFormat="1" applyFont="1" applyFill="1" applyBorder="1" applyAlignment="1" applyProtection="1">
      <alignment horizontal="center" vertical="center"/>
      <protection hidden="1"/>
    </xf>
    <xf numFmtId="2" fontId="15" fillId="0" borderId="8" xfId="2" applyNumberFormat="1" applyFont="1" applyFill="1" applyBorder="1" applyAlignment="1" applyProtection="1">
      <alignment horizontal="center" vertical="center"/>
      <protection hidden="1"/>
    </xf>
    <xf numFmtId="0" fontId="0" fillId="0" borderId="8" xfId="0" applyFont="1" applyFill="1" applyBorder="1" applyAlignment="1" applyProtection="1">
      <alignment horizontal="center" vertical="center"/>
      <protection hidden="1"/>
    </xf>
    <xf numFmtId="0" fontId="35" fillId="0" borderId="8" xfId="2" applyFont="1" applyFill="1" applyBorder="1" applyAlignment="1" applyProtection="1">
      <alignment horizontal="center" vertical="center"/>
      <protection hidden="1"/>
    </xf>
    <xf numFmtId="0" fontId="36" fillId="0" borderId="8" xfId="2" applyFont="1" applyFill="1" applyBorder="1" applyAlignment="1" applyProtection="1">
      <alignment horizontal="center" vertical="center"/>
      <protection hidden="1"/>
    </xf>
    <xf numFmtId="0" fontId="31" fillId="19" borderId="48" xfId="0" applyFont="1" applyFill="1" applyBorder="1" applyAlignment="1">
      <alignment horizontal="center" vertical="center"/>
    </xf>
    <xf numFmtId="0" fontId="31" fillId="17" borderId="48" xfId="0" applyFont="1" applyFill="1" applyBorder="1" applyAlignment="1">
      <alignment horizontal="center" vertical="center"/>
    </xf>
    <xf numFmtId="2" fontId="45" fillId="21" borderId="62" xfId="0" applyNumberFormat="1" applyFont="1" applyFill="1" applyBorder="1" applyAlignment="1" applyProtection="1">
      <alignment horizontal="center" vertical="center"/>
      <protection hidden="1"/>
    </xf>
    <xf numFmtId="2" fontId="45" fillId="0" borderId="62" xfId="0" applyNumberFormat="1" applyFont="1" applyFill="1" applyBorder="1" applyAlignment="1" applyProtection="1">
      <alignment horizontal="center" vertical="center"/>
      <protection hidden="1"/>
    </xf>
    <xf numFmtId="0" fontId="41" fillId="2" borderId="10" xfId="0" applyFont="1" applyFill="1" applyBorder="1" applyAlignment="1" applyProtection="1">
      <alignment horizontal="center" vertical="center" wrapText="1"/>
      <protection hidden="1"/>
    </xf>
    <xf numFmtId="0" fontId="41" fillId="2" borderId="11" xfId="0" applyFont="1" applyFill="1" applyBorder="1" applyAlignment="1" applyProtection="1">
      <alignment horizontal="center" vertical="center" wrapText="1"/>
      <protection hidden="1"/>
    </xf>
    <xf numFmtId="0" fontId="7" fillId="2" borderId="48" xfId="0" applyNumberFormat="1" applyFont="1" applyFill="1" applyBorder="1" applyAlignment="1" applyProtection="1">
      <alignment horizontal="center" vertical="center"/>
      <protection hidden="1"/>
    </xf>
    <xf numFmtId="0" fontId="41" fillId="2" borderId="44" xfId="0" applyFont="1" applyFill="1" applyBorder="1" applyAlignment="1" applyProtection="1">
      <alignment horizontal="center" vertical="center" wrapText="1"/>
      <protection hidden="1"/>
    </xf>
    <xf numFmtId="0" fontId="41" fillId="2" borderId="30" xfId="0" applyFont="1" applyFill="1" applyBorder="1" applyAlignment="1" applyProtection="1">
      <alignment horizontal="center" vertical="center" wrapText="1"/>
      <protection hidden="1"/>
    </xf>
    <xf numFmtId="0" fontId="7" fillId="2" borderId="30" xfId="0" applyNumberFormat="1" applyFont="1" applyFill="1" applyBorder="1" applyAlignment="1" applyProtection="1">
      <alignment horizontal="center" vertical="center"/>
      <protection hidden="1"/>
    </xf>
    <xf numFmtId="0" fontId="7" fillId="5" borderId="30" xfId="0" applyNumberFormat="1" applyFont="1" applyFill="1" applyBorder="1" applyAlignment="1" applyProtection="1">
      <alignment horizontal="center" vertical="center"/>
      <protection hidden="1"/>
    </xf>
    <xf numFmtId="2" fontId="13" fillId="0" borderId="15" xfId="0" applyNumberFormat="1" applyFont="1" applyFill="1" applyBorder="1" applyAlignment="1" applyProtection="1">
      <alignment horizontal="center" vertical="center"/>
      <protection hidden="1"/>
    </xf>
    <xf numFmtId="2" fontId="13" fillId="0" borderId="9" xfId="0" applyNumberFormat="1" applyFont="1" applyFill="1" applyBorder="1" applyAlignment="1" applyProtection="1">
      <alignment horizontal="center" vertical="center"/>
      <protection hidden="1"/>
    </xf>
    <xf numFmtId="2" fontId="13" fillId="0" borderId="0" xfId="0" applyNumberFormat="1" applyFont="1" applyFill="1" applyAlignment="1" applyProtection="1">
      <alignment horizontal="center" vertical="center"/>
      <protection hidden="1"/>
    </xf>
    <xf numFmtId="2" fontId="13" fillId="0" borderId="3" xfId="0" applyNumberFormat="1" applyFont="1" applyFill="1" applyBorder="1" applyAlignment="1" applyProtection="1">
      <alignment horizontal="center" vertical="center"/>
      <protection hidden="1"/>
    </xf>
    <xf numFmtId="0" fontId="13" fillId="4" borderId="15" xfId="0" applyNumberFormat="1" applyFont="1" applyFill="1" applyBorder="1" applyAlignment="1" applyProtection="1">
      <alignment horizontal="center" vertical="center"/>
      <protection hidden="1"/>
    </xf>
    <xf numFmtId="0" fontId="13" fillId="0" borderId="9" xfId="0" applyNumberFormat="1" applyFont="1" applyFill="1" applyBorder="1" applyAlignment="1" applyProtection="1">
      <alignment horizontal="center" vertical="center"/>
      <protection hidden="1"/>
    </xf>
    <xf numFmtId="0" fontId="13" fillId="0" borderId="12" xfId="0" applyNumberFormat="1" applyFont="1" applyFill="1" applyBorder="1" applyAlignment="1" applyProtection="1">
      <alignment horizontal="center" vertical="center"/>
      <protection hidden="1"/>
    </xf>
    <xf numFmtId="165" fontId="0" fillId="0" borderId="8" xfId="0" applyNumberFormat="1" applyFill="1" applyBorder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2" fillId="0" borderId="36" xfId="0" applyFont="1" applyBorder="1" applyAlignment="1" applyProtection="1">
      <alignment horizontal="left" vertical="center" wrapText="1"/>
      <protection hidden="1"/>
    </xf>
    <xf numFmtId="0" fontId="2" fillId="0" borderId="37" xfId="0" applyFont="1" applyBorder="1" applyAlignment="1" applyProtection="1">
      <alignment horizontal="left" vertical="center" wrapText="1"/>
      <protection hidden="1"/>
    </xf>
    <xf numFmtId="0" fontId="2" fillId="0" borderId="38" xfId="0" applyFont="1" applyBorder="1" applyAlignment="1" applyProtection="1">
      <alignment horizontal="left" vertical="center" wrapText="1"/>
      <protection hidden="1"/>
    </xf>
    <xf numFmtId="0" fontId="2" fillId="0" borderId="36" xfId="0" applyFont="1" applyBorder="1" applyAlignment="1" applyProtection="1">
      <alignment horizontal="center" vertical="center"/>
      <protection hidden="1"/>
    </xf>
    <xf numFmtId="0" fontId="2" fillId="0" borderId="38" xfId="0" applyFont="1" applyBorder="1" applyAlignment="1" applyProtection="1">
      <alignment horizontal="center" vertical="center"/>
      <protection hidden="1"/>
    </xf>
    <xf numFmtId="0" fontId="12" fillId="9" borderId="39" xfId="0" applyFont="1" applyFill="1" applyBorder="1" applyAlignment="1">
      <alignment horizontal="center" vertical="center" wrapText="1"/>
    </xf>
    <xf numFmtId="0" fontId="12" fillId="9" borderId="40" xfId="0" applyFont="1" applyFill="1" applyBorder="1" applyAlignment="1">
      <alignment horizontal="center" vertical="center" wrapText="1"/>
    </xf>
    <xf numFmtId="0" fontId="12" fillId="9" borderId="41" xfId="0" applyFont="1" applyFill="1" applyBorder="1" applyAlignment="1">
      <alignment horizontal="center" vertical="center" wrapText="1"/>
    </xf>
    <xf numFmtId="0" fontId="12" fillId="5" borderId="4" xfId="0" applyFont="1" applyFill="1" applyBorder="1" applyAlignment="1">
      <alignment horizontal="center" vertical="center" wrapText="1"/>
    </xf>
    <xf numFmtId="0" fontId="12" fillId="5" borderId="5" xfId="0" applyFont="1" applyFill="1" applyBorder="1" applyAlignment="1">
      <alignment horizontal="center" vertical="center" wrapText="1"/>
    </xf>
    <xf numFmtId="0" fontId="12" fillId="5" borderId="6" xfId="0" applyFont="1" applyFill="1" applyBorder="1" applyAlignment="1">
      <alignment horizontal="center" vertical="center" wrapText="1"/>
    </xf>
    <xf numFmtId="0" fontId="12" fillId="5" borderId="21" xfId="0" applyFont="1" applyFill="1" applyBorder="1" applyAlignment="1">
      <alignment horizontal="center" vertical="center" wrapText="1"/>
    </xf>
    <xf numFmtId="0" fontId="12" fillId="5" borderId="2" xfId="0" applyFont="1" applyFill="1" applyBorder="1" applyAlignment="1">
      <alignment horizontal="center" vertical="center" wrapText="1"/>
    </xf>
    <xf numFmtId="0" fontId="12" fillId="5" borderId="46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 wrapText="1"/>
    </xf>
    <xf numFmtId="0" fontId="12" fillId="5" borderId="3" xfId="0" applyFont="1" applyFill="1" applyBorder="1" applyAlignment="1">
      <alignment horizontal="center" vertical="center" wrapText="1"/>
    </xf>
    <xf numFmtId="0" fontId="12" fillId="0" borderId="36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0" fontId="12" fillId="0" borderId="38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12" fillId="0" borderId="39" xfId="0" applyFont="1" applyBorder="1" applyAlignment="1">
      <alignment horizontal="center" vertical="center"/>
    </xf>
    <xf numFmtId="0" fontId="12" fillId="0" borderId="40" xfId="0" applyFont="1" applyBorder="1" applyAlignment="1">
      <alignment horizontal="center" vertical="center"/>
    </xf>
    <xf numFmtId="0" fontId="12" fillId="0" borderId="41" xfId="0" applyFont="1" applyBorder="1" applyAlignment="1">
      <alignment horizontal="center" vertical="center"/>
    </xf>
    <xf numFmtId="0" fontId="12" fillId="9" borderId="71" xfId="0" applyFont="1" applyFill="1" applyBorder="1" applyAlignment="1">
      <alignment horizontal="center" vertical="center" wrapText="1"/>
    </xf>
    <xf numFmtId="0" fontId="12" fillId="9" borderId="68" xfId="0" applyFont="1" applyFill="1" applyBorder="1" applyAlignment="1">
      <alignment horizontal="center" vertical="center" wrapText="1"/>
    </xf>
    <xf numFmtId="0" fontId="12" fillId="0" borderId="71" xfId="0" applyFont="1" applyBorder="1" applyAlignment="1">
      <alignment horizontal="center" vertical="center"/>
    </xf>
    <xf numFmtId="0" fontId="12" fillId="0" borderId="68" xfId="0" applyFont="1" applyBorder="1" applyAlignment="1">
      <alignment horizontal="center" vertical="center"/>
    </xf>
    <xf numFmtId="0" fontId="13" fillId="0" borderId="37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2" fillId="0" borderId="0" xfId="0" applyFont="1" applyFill="1" applyBorder="1" applyAlignment="1">
      <alignment horizontal="left" vertical="center"/>
    </xf>
    <xf numFmtId="0" fontId="12" fillId="8" borderId="40" xfId="0" applyFont="1" applyFill="1" applyBorder="1" applyAlignment="1">
      <alignment horizontal="center" vertical="center"/>
    </xf>
    <xf numFmtId="0" fontId="12" fillId="8" borderId="41" xfId="0" applyFont="1" applyFill="1" applyBorder="1" applyAlignment="1">
      <alignment horizontal="center" vertical="center"/>
    </xf>
    <xf numFmtId="0" fontId="13" fillId="0" borderId="14" xfId="0" applyFont="1" applyBorder="1" applyAlignment="1">
      <alignment horizontal="left" vertical="center" wrapText="1" indent="1"/>
    </xf>
    <xf numFmtId="0" fontId="13" fillId="0" borderId="15" xfId="0" applyFont="1" applyBorder="1" applyAlignment="1">
      <alignment horizontal="left" vertical="center" wrapText="1" indent="1"/>
    </xf>
    <xf numFmtId="0" fontId="13" fillId="0" borderId="8" xfId="0" applyFont="1" applyBorder="1" applyAlignment="1">
      <alignment horizontal="left" vertical="center" wrapText="1" indent="1"/>
    </xf>
    <xf numFmtId="0" fontId="13" fillId="0" borderId="9" xfId="0" applyFont="1" applyBorder="1" applyAlignment="1">
      <alignment horizontal="left" vertical="center" wrapText="1" indent="1"/>
    </xf>
    <xf numFmtId="0" fontId="13" fillId="0" borderId="11" xfId="0" applyFont="1" applyBorder="1" applyAlignment="1">
      <alignment horizontal="left" vertical="center" wrapText="1" indent="1"/>
    </xf>
    <xf numFmtId="0" fontId="13" fillId="0" borderId="12" xfId="0" applyFont="1" applyBorder="1" applyAlignment="1">
      <alignment horizontal="left" vertical="center" wrapText="1" indent="1"/>
    </xf>
    <xf numFmtId="0" fontId="13" fillId="0" borderId="31" xfId="0" applyFont="1" applyBorder="1" applyAlignment="1">
      <alignment horizontal="left" vertical="center"/>
    </xf>
    <xf numFmtId="0" fontId="13" fillId="0" borderId="0" xfId="0" applyFont="1" applyBorder="1" applyAlignment="1">
      <alignment horizontal="left" vertical="center"/>
    </xf>
    <xf numFmtId="0" fontId="13" fillId="0" borderId="32" xfId="0" applyFont="1" applyBorder="1" applyAlignment="1">
      <alignment horizontal="left" vertical="center"/>
    </xf>
    <xf numFmtId="0" fontId="12" fillId="0" borderId="39" xfId="0" applyNumberFormat="1" applyFont="1" applyBorder="1" applyAlignment="1">
      <alignment horizontal="center" vertical="center"/>
    </xf>
    <xf numFmtId="0" fontId="12" fillId="0" borderId="40" xfId="0" applyNumberFormat="1" applyFont="1" applyBorder="1" applyAlignment="1">
      <alignment horizontal="center" vertical="center"/>
    </xf>
    <xf numFmtId="0" fontId="12" fillId="0" borderId="41" xfId="0" applyNumberFormat="1" applyFont="1" applyBorder="1" applyAlignment="1">
      <alignment horizontal="center" vertical="center"/>
    </xf>
    <xf numFmtId="0" fontId="12" fillId="0" borderId="0" xfId="0" applyFont="1" applyFill="1" applyBorder="1" applyAlignment="1">
      <alignment horizontal="left" vertical="center" wrapText="1"/>
    </xf>
    <xf numFmtId="0" fontId="12" fillId="0" borderId="49" xfId="0" applyFont="1" applyBorder="1" applyAlignment="1">
      <alignment horizontal="center" vertical="center" wrapText="1"/>
    </xf>
    <xf numFmtId="0" fontId="12" fillId="0" borderId="48" xfId="0" applyFont="1" applyBorder="1" applyAlignment="1">
      <alignment horizontal="center" vertical="center" wrapText="1"/>
    </xf>
    <xf numFmtId="0" fontId="12" fillId="0" borderId="22" xfId="0" applyFont="1" applyBorder="1" applyAlignment="1">
      <alignment horizontal="center" vertical="center" wrapText="1"/>
    </xf>
    <xf numFmtId="0" fontId="12" fillId="0" borderId="28" xfId="0" applyFont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0" fontId="12" fillId="0" borderId="36" xfId="0" applyNumberFormat="1" applyFont="1" applyBorder="1" applyAlignment="1">
      <alignment horizontal="center" vertical="center"/>
    </xf>
    <xf numFmtId="0" fontId="12" fillId="0" borderId="37" xfId="0" applyNumberFormat="1" applyFont="1" applyBorder="1" applyAlignment="1">
      <alignment horizontal="center" vertical="center"/>
    </xf>
    <xf numFmtId="0" fontId="12" fillId="0" borderId="38" xfId="0" applyNumberFormat="1" applyFont="1" applyBorder="1" applyAlignment="1">
      <alignment horizontal="center" vertical="center"/>
    </xf>
    <xf numFmtId="0" fontId="12" fillId="10" borderId="1" xfId="0" applyFont="1" applyFill="1" applyBorder="1" applyAlignment="1">
      <alignment horizontal="center" vertical="center" wrapText="1"/>
    </xf>
    <xf numFmtId="0" fontId="12" fillId="10" borderId="2" xfId="0" applyFont="1" applyFill="1" applyBorder="1" applyAlignment="1">
      <alignment horizontal="center" vertical="center" wrapText="1"/>
    </xf>
    <xf numFmtId="0" fontId="12" fillId="10" borderId="3" xfId="0" applyFont="1" applyFill="1" applyBorder="1" applyAlignment="1">
      <alignment horizontal="center" vertical="center" wrapText="1"/>
    </xf>
    <xf numFmtId="0" fontId="12" fillId="10" borderId="21" xfId="0" applyFont="1" applyFill="1" applyBorder="1" applyAlignment="1">
      <alignment horizontal="center" vertical="center" wrapText="1"/>
    </xf>
    <xf numFmtId="0" fontId="12" fillId="10" borderId="46" xfId="0" applyFont="1" applyFill="1" applyBorder="1" applyAlignment="1">
      <alignment horizontal="center" vertical="center" wrapText="1"/>
    </xf>
    <xf numFmtId="0" fontId="12" fillId="0" borderId="62" xfId="0" applyFont="1" applyBorder="1" applyAlignment="1">
      <alignment horizontal="center" vertical="center" wrapText="1"/>
    </xf>
    <xf numFmtId="0" fontId="12" fillId="0" borderId="50" xfId="0" applyNumberFormat="1" applyFont="1" applyBorder="1" applyAlignment="1">
      <alignment horizontal="center" vertical="center"/>
    </xf>
    <xf numFmtId="0" fontId="12" fillId="0" borderId="54" xfId="0" applyNumberFormat="1" applyFont="1" applyBorder="1" applyAlignment="1">
      <alignment horizontal="center" vertical="center"/>
    </xf>
    <xf numFmtId="0" fontId="12" fillId="0" borderId="55" xfId="0" applyNumberFormat="1" applyFont="1" applyBorder="1" applyAlignment="1">
      <alignment horizontal="center" vertical="center"/>
    </xf>
    <xf numFmtId="0" fontId="12" fillId="5" borderId="40" xfId="0" applyFont="1" applyFill="1" applyBorder="1" applyAlignment="1">
      <alignment horizontal="center" vertical="center"/>
    </xf>
    <xf numFmtId="0" fontId="12" fillId="5" borderId="41" xfId="0" applyFont="1" applyFill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2" fillId="0" borderId="56" xfId="0" applyFont="1" applyBorder="1" applyAlignment="1">
      <alignment horizontal="center" vertical="center"/>
    </xf>
    <xf numFmtId="0" fontId="12" fillId="0" borderId="53" xfId="0" applyFont="1" applyBorder="1" applyAlignment="1">
      <alignment horizontal="center" vertical="center"/>
    </xf>
    <xf numFmtId="0" fontId="12" fillId="0" borderId="57" xfId="0" applyFont="1" applyBorder="1" applyAlignment="1">
      <alignment horizontal="center" vertical="center"/>
    </xf>
    <xf numFmtId="0" fontId="12" fillId="0" borderId="29" xfId="0" applyFont="1" applyBorder="1" applyAlignment="1">
      <alignment horizontal="center" vertical="center"/>
    </xf>
    <xf numFmtId="0" fontId="13" fillId="0" borderId="29" xfId="0" applyFont="1" applyBorder="1" applyAlignment="1">
      <alignment vertical="center"/>
    </xf>
    <xf numFmtId="0" fontId="13" fillId="0" borderId="30" xfId="0" applyFont="1" applyBorder="1" applyAlignment="1">
      <alignment vertical="center"/>
    </xf>
    <xf numFmtId="0" fontId="12" fillId="0" borderId="58" xfId="0" applyFont="1" applyBorder="1" applyAlignment="1">
      <alignment horizontal="center" vertical="center"/>
    </xf>
    <xf numFmtId="0" fontId="12" fillId="0" borderId="59" xfId="0" applyFont="1" applyBorder="1" applyAlignment="1">
      <alignment horizontal="center" vertical="center"/>
    </xf>
    <xf numFmtId="0" fontId="13" fillId="5" borderId="5" xfId="0" applyFont="1" applyFill="1" applyBorder="1"/>
    <xf numFmtId="0" fontId="13" fillId="5" borderId="6" xfId="0" applyFont="1" applyFill="1" applyBorder="1"/>
    <xf numFmtId="0" fontId="12" fillId="12" borderId="40" xfId="0" applyFont="1" applyFill="1" applyBorder="1" applyAlignment="1">
      <alignment horizontal="center" vertical="center"/>
    </xf>
    <xf numFmtId="0" fontId="12" fillId="12" borderId="40" xfId="0" applyFont="1" applyFill="1" applyBorder="1" applyAlignment="1">
      <alignment horizontal="center" vertical="center" wrapText="1"/>
    </xf>
    <xf numFmtId="0" fontId="12" fillId="12" borderId="41" xfId="0" applyFont="1" applyFill="1" applyBorder="1" applyAlignment="1">
      <alignment horizontal="center" vertical="center" wrapText="1"/>
    </xf>
    <xf numFmtId="0" fontId="12" fillId="0" borderId="50" xfId="0" applyFont="1" applyBorder="1" applyAlignment="1">
      <alignment horizontal="center" vertical="center"/>
    </xf>
    <xf numFmtId="0" fontId="12" fillId="0" borderId="54" xfId="0" applyFont="1" applyBorder="1" applyAlignment="1">
      <alignment horizontal="center" vertical="center"/>
    </xf>
    <xf numFmtId="0" fontId="12" fillId="0" borderId="55" xfId="0" applyFont="1" applyBorder="1" applyAlignment="1">
      <alignment horizontal="center" vertical="center"/>
    </xf>
    <xf numFmtId="0" fontId="12" fillId="0" borderId="58" xfId="0" applyFont="1" applyBorder="1" applyAlignment="1">
      <alignment horizontal="center"/>
    </xf>
    <xf numFmtId="0" fontId="12" fillId="0" borderId="53" xfId="0" applyFont="1" applyBorder="1" applyAlignment="1">
      <alignment horizontal="center"/>
    </xf>
    <xf numFmtId="0" fontId="12" fillId="0" borderId="59" xfId="0" applyFont="1" applyBorder="1" applyAlignment="1">
      <alignment horizontal="center"/>
    </xf>
    <xf numFmtId="0" fontId="12" fillId="0" borderId="0" xfId="0" applyFont="1" applyBorder="1" applyAlignment="1">
      <alignment horizontal="left" vertical="center" wrapText="1"/>
    </xf>
    <xf numFmtId="0" fontId="43" fillId="18" borderId="1" xfId="0" applyFont="1" applyFill="1" applyBorder="1" applyAlignment="1">
      <alignment horizontal="center" vertical="center"/>
    </xf>
    <xf numFmtId="0" fontId="43" fillId="18" borderId="2" xfId="0" applyFont="1" applyFill="1" applyBorder="1" applyAlignment="1">
      <alignment horizontal="center" vertical="center"/>
    </xf>
    <xf numFmtId="0" fontId="43" fillId="18" borderId="3" xfId="0" applyFont="1" applyFill="1" applyBorder="1" applyAlignment="1">
      <alignment horizontal="center" vertical="center"/>
    </xf>
    <xf numFmtId="0" fontId="31" fillId="18" borderId="10" xfId="0" applyFont="1" applyFill="1" applyBorder="1" applyAlignment="1">
      <alignment horizontal="center" vertical="center"/>
    </xf>
    <xf numFmtId="0" fontId="31" fillId="18" borderId="11" xfId="0" applyFont="1" applyFill="1" applyBorder="1" applyAlignment="1">
      <alignment horizontal="center" vertical="center"/>
    </xf>
    <xf numFmtId="0" fontId="31" fillId="18" borderId="12" xfId="0" applyFont="1" applyFill="1" applyBorder="1" applyAlignment="1">
      <alignment horizontal="center" vertical="center"/>
    </xf>
    <xf numFmtId="0" fontId="12" fillId="0" borderId="28" xfId="0" applyNumberFormat="1" applyFont="1" applyBorder="1" applyAlignment="1">
      <alignment horizontal="center" vertical="center"/>
    </xf>
    <xf numFmtId="0" fontId="12" fillId="0" borderId="29" xfId="0" applyNumberFormat="1" applyFont="1" applyBorder="1" applyAlignment="1">
      <alignment horizontal="center" vertical="center"/>
    </xf>
    <xf numFmtId="0" fontId="12" fillId="0" borderId="30" xfId="0" applyNumberFormat="1" applyFont="1" applyBorder="1" applyAlignment="1">
      <alignment horizontal="center" vertical="center"/>
    </xf>
    <xf numFmtId="0" fontId="13" fillId="0" borderId="36" xfId="0" applyFont="1" applyBorder="1" applyAlignment="1">
      <alignment horizontal="left" vertical="center" wrapText="1"/>
    </xf>
    <xf numFmtId="0" fontId="13" fillId="0" borderId="37" xfId="0" applyFont="1" applyBorder="1" applyAlignment="1">
      <alignment horizontal="left" vertical="center" wrapText="1"/>
    </xf>
    <xf numFmtId="0" fontId="13" fillId="0" borderId="38" xfId="0" applyFont="1" applyBorder="1" applyAlignment="1">
      <alignment horizontal="left" vertical="center" wrapText="1"/>
    </xf>
    <xf numFmtId="0" fontId="13" fillId="0" borderId="72" xfId="0" applyFont="1" applyBorder="1" applyAlignment="1">
      <alignment horizontal="center" vertical="center"/>
    </xf>
    <xf numFmtId="0" fontId="13" fillId="0" borderId="36" xfId="0" applyFont="1" applyBorder="1" applyAlignment="1">
      <alignment horizontal="center" vertical="center"/>
    </xf>
    <xf numFmtId="0" fontId="13" fillId="0" borderId="38" xfId="0" applyFont="1" applyBorder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3" fillId="0" borderId="73" xfId="0" applyFont="1" applyBorder="1" applyAlignment="1">
      <alignment horizontal="center" vertical="center"/>
    </xf>
    <xf numFmtId="0" fontId="13" fillId="0" borderId="33" xfId="0" applyFont="1" applyBorder="1" applyAlignment="1">
      <alignment horizontal="center" vertical="center"/>
    </xf>
    <xf numFmtId="0" fontId="13" fillId="0" borderId="34" xfId="0" applyFont="1" applyBorder="1" applyAlignment="1">
      <alignment horizontal="center" vertical="center"/>
    </xf>
    <xf numFmtId="0" fontId="13" fillId="0" borderId="36" xfId="0" applyFont="1" applyBorder="1" applyAlignment="1">
      <alignment horizontal="left" vertical="center"/>
    </xf>
    <xf numFmtId="0" fontId="13" fillId="0" borderId="37" xfId="0" applyFont="1" applyBorder="1" applyAlignment="1">
      <alignment horizontal="left" vertical="center"/>
    </xf>
    <xf numFmtId="0" fontId="13" fillId="0" borderId="38" xfId="0" applyFont="1" applyBorder="1" applyAlignment="1">
      <alignment horizontal="left" vertical="center"/>
    </xf>
    <xf numFmtId="0" fontId="13" fillId="0" borderId="0" xfId="0" applyFont="1" applyAlignment="1">
      <alignment horizontal="left" vertical="center" wrapText="1"/>
    </xf>
    <xf numFmtId="0" fontId="13" fillId="0" borderId="32" xfId="0" applyFont="1" applyBorder="1" applyAlignment="1">
      <alignment horizontal="left" vertical="center" wrapText="1"/>
    </xf>
    <xf numFmtId="0" fontId="41" fillId="13" borderId="52" xfId="0" applyFont="1" applyFill="1" applyBorder="1" applyAlignment="1" applyProtection="1">
      <alignment horizontal="center" vertical="center" wrapText="1"/>
      <protection hidden="1"/>
    </xf>
    <xf numFmtId="0" fontId="41" fillId="13" borderId="20" xfId="0" applyFont="1" applyFill="1" applyBorder="1" applyAlignment="1" applyProtection="1">
      <alignment horizontal="center" vertical="center" wrapText="1"/>
      <protection hidden="1"/>
    </xf>
    <xf numFmtId="0" fontId="41" fillId="13" borderId="17" xfId="0" applyFont="1" applyFill="1" applyBorder="1" applyAlignment="1" applyProtection="1">
      <alignment horizontal="center" vertical="center" wrapText="1"/>
      <protection hidden="1"/>
    </xf>
    <xf numFmtId="0" fontId="7" fillId="15" borderId="78" xfId="0" applyFont="1" applyFill="1" applyBorder="1" applyAlignment="1" applyProtection="1">
      <alignment horizontal="center" vertical="center" wrapText="1"/>
      <protection hidden="1"/>
    </xf>
    <xf numFmtId="0" fontId="7" fillId="15" borderId="31" xfId="0" applyFont="1" applyFill="1" applyBorder="1" applyAlignment="1" applyProtection="1">
      <alignment horizontal="center" vertical="center" wrapText="1"/>
      <protection hidden="1"/>
    </xf>
    <xf numFmtId="0" fontId="7" fillId="15" borderId="73" xfId="0" applyFont="1" applyFill="1" applyBorder="1" applyAlignment="1" applyProtection="1">
      <alignment horizontal="center" vertical="center" wrapText="1"/>
      <protection hidden="1"/>
    </xf>
    <xf numFmtId="0" fontId="5" fillId="0" borderId="0" xfId="0" applyFont="1" applyFill="1" applyAlignment="1" applyProtection="1">
      <alignment horizontal="center" vertical="center"/>
      <protection hidden="1"/>
    </xf>
    <xf numFmtId="0" fontId="7" fillId="0" borderId="0" xfId="0" applyFont="1" applyFill="1" applyAlignment="1" applyProtection="1">
      <alignment horizontal="left" vertical="center"/>
      <protection hidden="1"/>
    </xf>
    <xf numFmtId="0" fontId="42" fillId="0" borderId="0" xfId="0" applyFont="1" applyFill="1" applyAlignment="1" applyProtection="1">
      <alignment horizontal="left" vertical="center"/>
      <protection hidden="1"/>
    </xf>
    <xf numFmtId="0" fontId="8" fillId="0" borderId="0" xfId="0" applyFont="1" applyFill="1" applyBorder="1" applyAlignment="1" applyProtection="1">
      <alignment horizontal="center" vertical="center"/>
      <protection hidden="1"/>
    </xf>
    <xf numFmtId="0" fontId="12" fillId="16" borderId="60" xfId="0" applyFont="1" applyFill="1" applyBorder="1" applyAlignment="1" applyProtection="1">
      <alignment horizontal="center" vertical="center" wrapText="1"/>
      <protection hidden="1"/>
    </xf>
    <xf numFmtId="0" fontId="12" fillId="16" borderId="61" xfId="0" applyFont="1" applyFill="1" applyBorder="1" applyAlignment="1" applyProtection="1">
      <alignment horizontal="center" vertical="center" wrapText="1"/>
      <protection hidden="1"/>
    </xf>
    <xf numFmtId="0" fontId="12" fillId="16" borderId="18" xfId="0" applyFont="1" applyFill="1" applyBorder="1" applyAlignment="1" applyProtection="1">
      <alignment horizontal="center" vertical="center" wrapText="1"/>
      <protection hidden="1"/>
    </xf>
    <xf numFmtId="0" fontId="31" fillId="0" borderId="43" xfId="0" applyFont="1" applyFill="1" applyBorder="1" applyAlignment="1" applyProtection="1">
      <alignment horizontal="center" vertical="center"/>
      <protection hidden="1"/>
    </xf>
    <xf numFmtId="0" fontId="31" fillId="0" borderId="25" xfId="0" applyFont="1" applyFill="1" applyBorder="1" applyAlignment="1" applyProtection="1">
      <alignment horizontal="center" vertical="center"/>
      <protection hidden="1"/>
    </xf>
    <xf numFmtId="0" fontId="29" fillId="4" borderId="4" xfId="0" applyFont="1" applyFill="1" applyBorder="1" applyAlignment="1" applyProtection="1">
      <alignment horizontal="center" vertical="center"/>
      <protection hidden="1"/>
    </xf>
    <xf numFmtId="0" fontId="29" fillId="4" borderId="72" xfId="0" applyFont="1" applyFill="1" applyBorder="1" applyAlignment="1" applyProtection="1">
      <alignment horizontal="center" vertical="center"/>
      <protection hidden="1"/>
    </xf>
    <xf numFmtId="0" fontId="29" fillId="4" borderId="79" xfId="0" applyFont="1" applyFill="1" applyBorder="1" applyAlignment="1" applyProtection="1">
      <alignment horizontal="center" vertical="center"/>
      <protection hidden="1"/>
    </xf>
    <xf numFmtId="0" fontId="31" fillId="0" borderId="42" xfId="0" applyFont="1" applyFill="1" applyBorder="1" applyAlignment="1" applyProtection="1">
      <alignment horizontal="center" vertical="center"/>
      <protection hidden="1"/>
    </xf>
    <xf numFmtId="0" fontId="31" fillId="0" borderId="45" xfId="0" applyFont="1" applyFill="1" applyBorder="1" applyAlignment="1" applyProtection="1">
      <alignment horizontal="center" vertical="center"/>
      <protection hidden="1"/>
    </xf>
    <xf numFmtId="0" fontId="31" fillId="0" borderId="29" xfId="0" applyFont="1" applyFill="1" applyBorder="1" applyAlignment="1" applyProtection="1">
      <alignment horizontal="center" vertical="center"/>
      <protection hidden="1"/>
    </xf>
    <xf numFmtId="0" fontId="31" fillId="0" borderId="44" xfId="0" applyFont="1" applyFill="1" applyBorder="1" applyAlignment="1" applyProtection="1">
      <alignment horizontal="center" vertical="center"/>
      <protection hidden="1"/>
    </xf>
    <xf numFmtId="0" fontId="8" fillId="13" borderId="77" xfId="0" applyFont="1" applyFill="1" applyBorder="1" applyAlignment="1" applyProtection="1">
      <alignment horizontal="center" vertical="center" wrapText="1"/>
      <protection hidden="1"/>
    </xf>
    <xf numFmtId="0" fontId="8" fillId="13" borderId="66" xfId="0" applyFont="1" applyFill="1" applyBorder="1" applyAlignment="1" applyProtection="1">
      <alignment horizontal="center" vertical="center" wrapText="1"/>
      <protection hidden="1"/>
    </xf>
    <xf numFmtId="0" fontId="8" fillId="13" borderId="69" xfId="0" applyFont="1" applyFill="1" applyBorder="1" applyAlignment="1" applyProtection="1">
      <alignment horizontal="center" vertical="center" wrapText="1"/>
      <protection hidden="1"/>
    </xf>
    <xf numFmtId="0" fontId="7" fillId="14" borderId="1" xfId="0" applyFont="1" applyFill="1" applyBorder="1" applyAlignment="1" applyProtection="1">
      <alignment horizontal="center" vertical="center"/>
      <protection hidden="1"/>
    </xf>
    <xf numFmtId="0" fontId="7" fillId="14" borderId="2" xfId="0" applyFont="1" applyFill="1" applyBorder="1" applyAlignment="1" applyProtection="1">
      <alignment horizontal="center" vertical="center"/>
      <protection hidden="1"/>
    </xf>
    <xf numFmtId="0" fontId="7" fillId="14" borderId="3" xfId="0" applyFont="1" applyFill="1" applyBorder="1" applyAlignment="1" applyProtection="1">
      <alignment horizontal="center" vertical="center"/>
      <protection hidden="1"/>
    </xf>
    <xf numFmtId="0" fontId="7" fillId="15" borderId="21" xfId="0" applyFont="1" applyFill="1" applyBorder="1" applyAlignment="1" applyProtection="1">
      <alignment horizontal="center" vertical="center"/>
      <protection hidden="1"/>
    </xf>
    <xf numFmtId="0" fontId="7" fillId="15" borderId="2" xfId="0" applyFont="1" applyFill="1" applyBorder="1" applyAlignment="1" applyProtection="1">
      <alignment horizontal="center" vertical="center"/>
      <protection hidden="1"/>
    </xf>
    <xf numFmtId="0" fontId="7" fillId="15" borderId="3" xfId="0" applyFont="1" applyFill="1" applyBorder="1" applyAlignment="1" applyProtection="1">
      <alignment horizontal="center" vertical="center"/>
      <protection hidden="1"/>
    </xf>
    <xf numFmtId="0" fontId="7" fillId="14" borderId="74" xfId="0" applyFont="1" applyFill="1" applyBorder="1" applyAlignment="1" applyProtection="1">
      <alignment horizontal="center" vertical="center" wrapText="1"/>
      <protection hidden="1"/>
    </xf>
    <xf numFmtId="0" fontId="7" fillId="14" borderId="76" xfId="0" applyFont="1" applyFill="1" applyBorder="1" applyAlignment="1" applyProtection="1">
      <alignment horizontal="center" vertical="center" wrapText="1"/>
      <protection hidden="1"/>
    </xf>
    <xf numFmtId="0" fontId="7" fillId="14" borderId="35" xfId="0" applyFont="1" applyFill="1" applyBorder="1" applyAlignment="1" applyProtection="1">
      <alignment horizontal="center" vertical="center" wrapText="1"/>
      <protection hidden="1"/>
    </xf>
    <xf numFmtId="0" fontId="7" fillId="16" borderId="1" xfId="0" applyFont="1" applyFill="1" applyBorder="1" applyAlignment="1" applyProtection="1">
      <alignment horizontal="center" vertical="center"/>
      <protection hidden="1"/>
    </xf>
    <xf numFmtId="0" fontId="7" fillId="16" borderId="2" xfId="0" applyFont="1" applyFill="1" applyBorder="1" applyAlignment="1" applyProtection="1">
      <alignment horizontal="center" vertical="center"/>
      <protection hidden="1"/>
    </xf>
    <xf numFmtId="0" fontId="7" fillId="16" borderId="46" xfId="0" applyFont="1" applyFill="1" applyBorder="1" applyAlignment="1" applyProtection="1">
      <alignment horizontal="center" vertical="center"/>
      <protection hidden="1"/>
    </xf>
    <xf numFmtId="0" fontId="3" fillId="0" borderId="19" xfId="0" applyFont="1" applyFill="1" applyBorder="1" applyAlignment="1" applyProtection="1">
      <alignment horizontal="center" vertical="center"/>
      <protection hidden="1"/>
    </xf>
    <xf numFmtId="0" fontId="3" fillId="0" borderId="20" xfId="0" applyFont="1" applyFill="1" applyBorder="1" applyAlignment="1" applyProtection="1">
      <alignment horizontal="center" vertical="center"/>
      <protection hidden="1"/>
    </xf>
    <xf numFmtId="0" fontId="31" fillId="0" borderId="2" xfId="0" applyFont="1" applyFill="1" applyBorder="1" applyAlignment="1" applyProtection="1">
      <alignment horizontal="center" vertical="center"/>
      <protection hidden="1"/>
    </xf>
    <xf numFmtId="0" fontId="31" fillId="0" borderId="46" xfId="0" applyFont="1" applyFill="1" applyBorder="1" applyAlignment="1" applyProtection="1">
      <alignment horizontal="center" vertical="center"/>
      <protection hidden="1"/>
    </xf>
    <xf numFmtId="0" fontId="41" fillId="13" borderId="51" xfId="0" applyFont="1" applyFill="1" applyBorder="1" applyAlignment="1" applyProtection="1">
      <alignment horizontal="center" vertical="center" wrapText="1"/>
      <protection hidden="1"/>
    </xf>
    <xf numFmtId="0" fontId="41" fillId="13" borderId="19" xfId="0" applyFont="1" applyFill="1" applyBorder="1" applyAlignment="1" applyProtection="1">
      <alignment horizontal="center" vertical="center" wrapText="1"/>
      <protection hidden="1"/>
    </xf>
    <xf numFmtId="0" fontId="41" fillId="13" borderId="16" xfId="0" applyFont="1" applyFill="1" applyBorder="1" applyAlignment="1" applyProtection="1">
      <alignment horizontal="center" vertical="center" wrapText="1"/>
      <protection hidden="1"/>
    </xf>
    <xf numFmtId="1" fontId="41" fillId="13" borderId="52" xfId="0" applyNumberFormat="1" applyFont="1" applyFill="1" applyBorder="1" applyAlignment="1" applyProtection="1">
      <alignment horizontal="center" vertical="center" wrapText="1"/>
      <protection hidden="1"/>
    </xf>
    <xf numFmtId="1" fontId="41" fillId="13" borderId="20" xfId="0" applyNumberFormat="1" applyFont="1" applyFill="1" applyBorder="1" applyAlignment="1" applyProtection="1">
      <alignment horizontal="center" vertical="center" wrapText="1"/>
      <protection hidden="1"/>
    </xf>
    <xf numFmtId="1" fontId="41" fillId="13" borderId="17" xfId="0" applyNumberFormat="1" applyFont="1" applyFill="1" applyBorder="1" applyAlignment="1" applyProtection="1">
      <alignment horizontal="center" vertical="center" wrapText="1"/>
      <protection hidden="1"/>
    </xf>
    <xf numFmtId="0" fontId="7" fillId="16" borderId="3" xfId="0" applyFont="1" applyFill="1" applyBorder="1" applyAlignment="1" applyProtection="1">
      <alignment horizontal="center" vertical="center"/>
      <protection hidden="1"/>
    </xf>
    <xf numFmtId="0" fontId="3" fillId="0" borderId="19" xfId="0" applyFont="1" applyBorder="1" applyAlignment="1" applyProtection="1">
      <alignment horizontal="center" vertical="center"/>
      <protection hidden="1"/>
    </xf>
    <xf numFmtId="0" fontId="3" fillId="0" borderId="20" xfId="0" applyFont="1" applyBorder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0" fontId="8" fillId="2" borderId="51" xfId="0" applyFont="1" applyFill="1" applyBorder="1" applyAlignment="1" applyProtection="1">
      <alignment horizontal="center" vertical="center" wrapText="1"/>
      <protection hidden="1"/>
    </xf>
    <xf numFmtId="0" fontId="8" fillId="2" borderId="19" xfId="0" applyFont="1" applyFill="1" applyBorder="1" applyAlignment="1" applyProtection="1">
      <alignment horizontal="center" vertical="center" wrapText="1"/>
      <protection hidden="1"/>
    </xf>
    <xf numFmtId="0" fontId="8" fillId="2" borderId="16" xfId="0" applyFont="1" applyFill="1" applyBorder="1" applyAlignment="1" applyProtection="1">
      <alignment horizontal="center" vertical="center" wrapText="1"/>
      <protection hidden="1"/>
    </xf>
    <xf numFmtId="0" fontId="8" fillId="2" borderId="52" xfId="0" applyFont="1" applyFill="1" applyBorder="1" applyAlignment="1" applyProtection="1">
      <alignment horizontal="center" vertical="center" wrapText="1"/>
      <protection hidden="1"/>
    </xf>
    <xf numFmtId="0" fontId="8" fillId="2" borderId="20" xfId="0" applyFont="1" applyFill="1" applyBorder="1" applyAlignment="1" applyProtection="1">
      <alignment horizontal="center" vertical="center" wrapText="1"/>
      <protection hidden="1"/>
    </xf>
    <xf numFmtId="0" fontId="8" fillId="2" borderId="17" xfId="0" applyFont="1" applyFill="1" applyBorder="1" applyAlignment="1" applyProtection="1">
      <alignment horizontal="center" vertical="center" wrapText="1"/>
      <protection hidden="1"/>
    </xf>
    <xf numFmtId="1" fontId="8" fillId="2" borderId="52" xfId="0" applyNumberFormat="1" applyFont="1" applyFill="1" applyBorder="1" applyAlignment="1" applyProtection="1">
      <alignment horizontal="center" vertical="center" wrapText="1"/>
      <protection hidden="1"/>
    </xf>
    <xf numFmtId="1" fontId="8" fillId="2" borderId="20" xfId="0" applyNumberFormat="1" applyFont="1" applyFill="1" applyBorder="1" applyAlignment="1" applyProtection="1">
      <alignment horizontal="center" vertical="center" wrapText="1"/>
      <protection hidden="1"/>
    </xf>
    <xf numFmtId="1" fontId="8" fillId="2" borderId="17" xfId="0" applyNumberFormat="1" applyFont="1" applyFill="1" applyBorder="1" applyAlignment="1" applyProtection="1">
      <alignment horizontal="center" vertical="center" wrapText="1"/>
      <protection hidden="1"/>
    </xf>
    <xf numFmtId="0" fontId="29" fillId="4" borderId="1" xfId="0" applyFont="1" applyFill="1" applyBorder="1" applyAlignment="1" applyProtection="1">
      <alignment horizontal="center" vertical="center"/>
      <protection hidden="1"/>
    </xf>
    <xf numFmtId="0" fontId="29" fillId="4" borderId="2" xfId="0" applyFont="1" applyFill="1" applyBorder="1" applyAlignment="1" applyProtection="1">
      <alignment horizontal="center" vertical="center"/>
      <protection hidden="1"/>
    </xf>
    <xf numFmtId="0" fontId="29" fillId="4" borderId="3" xfId="0" applyFont="1" applyFill="1" applyBorder="1" applyAlignment="1" applyProtection="1">
      <alignment horizontal="center" vertical="center"/>
      <protection hidden="1"/>
    </xf>
    <xf numFmtId="0" fontId="29" fillId="4" borderId="5" xfId="0" applyFont="1" applyFill="1" applyBorder="1" applyAlignment="1" applyProtection="1">
      <alignment horizontal="center" vertical="center"/>
      <protection hidden="1"/>
    </xf>
    <xf numFmtId="0" fontId="29" fillId="4" borderId="6" xfId="0" applyFont="1" applyFill="1" applyBorder="1" applyAlignment="1" applyProtection="1">
      <alignment horizontal="center" vertical="center"/>
      <protection hidden="1"/>
    </xf>
    <xf numFmtId="0" fontId="29" fillId="4" borderId="21" xfId="0" applyFont="1" applyFill="1" applyBorder="1" applyAlignment="1" applyProtection="1">
      <alignment horizontal="center" vertical="center"/>
      <protection hidden="1"/>
    </xf>
    <xf numFmtId="0" fontId="8" fillId="2" borderId="60" xfId="0" applyFont="1" applyFill="1" applyBorder="1" applyAlignment="1" applyProtection="1">
      <alignment horizontal="center" vertical="center" wrapText="1"/>
      <protection hidden="1"/>
    </xf>
    <xf numFmtId="0" fontId="8" fillId="2" borderId="61" xfId="0" applyFont="1" applyFill="1" applyBorder="1" applyAlignment="1" applyProtection="1">
      <alignment horizontal="center" vertical="center" wrapText="1"/>
      <protection hidden="1"/>
    </xf>
    <xf numFmtId="0" fontId="8" fillId="2" borderId="18" xfId="0" applyFont="1" applyFill="1" applyBorder="1" applyAlignment="1" applyProtection="1">
      <alignment horizontal="center" vertical="center" wrapText="1"/>
      <protection hidden="1"/>
    </xf>
    <xf numFmtId="0" fontId="5" fillId="5" borderId="1" xfId="0" applyFont="1" applyFill="1" applyBorder="1" applyAlignment="1" applyProtection="1">
      <alignment horizontal="center" vertical="center"/>
      <protection hidden="1"/>
    </xf>
    <xf numFmtId="0" fontId="5" fillId="5" borderId="2" xfId="0" applyFont="1" applyFill="1" applyBorder="1" applyAlignment="1" applyProtection="1">
      <alignment horizontal="center" vertical="center"/>
      <protection hidden="1"/>
    </xf>
    <xf numFmtId="0" fontId="5" fillId="5" borderId="3" xfId="0" applyFont="1" applyFill="1" applyBorder="1" applyAlignment="1" applyProtection="1">
      <alignment horizontal="center" vertical="center"/>
      <protection hidden="1"/>
    </xf>
    <xf numFmtId="0" fontId="7" fillId="15" borderId="46" xfId="0" applyFont="1" applyFill="1" applyBorder="1" applyAlignment="1" applyProtection="1">
      <alignment horizontal="center" vertical="center"/>
      <protection hidden="1"/>
    </xf>
    <xf numFmtId="0" fontId="12" fillId="6" borderId="5" xfId="0" applyFont="1" applyFill="1" applyBorder="1" applyAlignment="1" applyProtection="1">
      <alignment horizontal="center" vertical="center"/>
      <protection hidden="1"/>
    </xf>
    <xf numFmtId="0" fontId="12" fillId="14" borderId="74" xfId="0" applyFont="1" applyFill="1" applyBorder="1" applyAlignment="1" applyProtection="1">
      <alignment horizontal="center" vertical="center" wrapText="1"/>
      <protection hidden="1"/>
    </xf>
    <xf numFmtId="0" fontId="12" fillId="14" borderId="35" xfId="0" applyFont="1" applyFill="1" applyBorder="1" applyAlignment="1" applyProtection="1">
      <alignment horizontal="center" vertical="center" wrapText="1"/>
      <protection hidden="1"/>
    </xf>
    <xf numFmtId="0" fontId="3" fillId="0" borderId="0" xfId="0" applyFont="1" applyBorder="1" applyAlignment="1" applyProtection="1">
      <alignment horizontal="center" vertical="center"/>
      <protection hidden="1"/>
    </xf>
    <xf numFmtId="0" fontId="12" fillId="9" borderId="1" xfId="0" applyFont="1" applyFill="1" applyBorder="1" applyAlignment="1" applyProtection="1">
      <alignment horizontal="center" vertical="center"/>
      <protection hidden="1"/>
    </xf>
    <xf numFmtId="0" fontId="37" fillId="9" borderId="2" xfId="0" applyFont="1" applyFill="1" applyBorder="1" applyAlignment="1" applyProtection="1">
      <alignment horizontal="center" vertical="center"/>
      <protection hidden="1"/>
    </xf>
    <xf numFmtId="0" fontId="37" fillId="9" borderId="3" xfId="0" applyFont="1" applyFill="1" applyBorder="1" applyAlignment="1" applyProtection="1">
      <alignment horizontal="center" vertical="center"/>
      <protection hidden="1"/>
    </xf>
    <xf numFmtId="0" fontId="8" fillId="2" borderId="1" xfId="0" applyFont="1" applyFill="1" applyBorder="1" applyAlignment="1" applyProtection="1">
      <alignment horizontal="center" vertical="center" wrapText="1"/>
      <protection hidden="1"/>
    </xf>
    <xf numFmtId="0" fontId="8" fillId="2" borderId="10" xfId="0" applyFont="1" applyFill="1" applyBorder="1" applyAlignment="1" applyProtection="1">
      <alignment horizontal="center" vertical="center" wrapText="1"/>
      <protection hidden="1"/>
    </xf>
    <xf numFmtId="0" fontId="8" fillId="2" borderId="2" xfId="0" applyFont="1" applyFill="1" applyBorder="1" applyAlignment="1" applyProtection="1">
      <alignment horizontal="center" vertical="center" wrapText="1"/>
      <protection hidden="1"/>
    </xf>
    <xf numFmtId="0" fontId="8" fillId="2" borderId="11" xfId="0" applyFont="1" applyFill="1" applyBorder="1" applyAlignment="1" applyProtection="1">
      <alignment horizontal="center" vertical="center" wrapText="1"/>
      <protection hidden="1"/>
    </xf>
    <xf numFmtId="1" fontId="8" fillId="2" borderId="2" xfId="0" applyNumberFormat="1" applyFont="1" applyFill="1" applyBorder="1" applyAlignment="1" applyProtection="1">
      <alignment horizontal="center" vertical="center" wrapText="1"/>
      <protection hidden="1"/>
    </xf>
    <xf numFmtId="1" fontId="8" fillId="2" borderId="11" xfId="0" applyNumberFormat="1" applyFont="1" applyFill="1" applyBorder="1" applyAlignment="1" applyProtection="1">
      <alignment horizontal="center" vertical="center" wrapText="1"/>
      <protection hidden="1"/>
    </xf>
    <xf numFmtId="0" fontId="8" fillId="2" borderId="46" xfId="0" applyFont="1" applyFill="1" applyBorder="1" applyAlignment="1" applyProtection="1">
      <alignment horizontal="center" vertical="center" wrapText="1"/>
      <protection hidden="1"/>
    </xf>
    <xf numFmtId="0" fontId="8" fillId="2" borderId="45" xfId="0" applyFont="1" applyFill="1" applyBorder="1" applyAlignment="1" applyProtection="1">
      <alignment horizontal="center" vertical="center" wrapText="1"/>
      <protection hidden="1"/>
    </xf>
    <xf numFmtId="0" fontId="7" fillId="0" borderId="0" xfId="0" applyFont="1" applyAlignment="1" applyProtection="1">
      <alignment horizontal="left" vertical="center"/>
      <protection hidden="1"/>
    </xf>
    <xf numFmtId="0" fontId="7" fillId="0" borderId="0" xfId="0" applyNumberFormat="1" applyFont="1" applyAlignment="1" applyProtection="1">
      <alignment horizontal="left" vertical="center"/>
      <protection hidden="1"/>
    </xf>
    <xf numFmtId="0" fontId="29" fillId="4" borderId="0" xfId="0" applyFont="1" applyFill="1" applyBorder="1" applyAlignment="1" applyProtection="1">
      <alignment horizontal="center" vertical="center"/>
      <protection hidden="1"/>
    </xf>
    <xf numFmtId="0" fontId="29" fillId="4" borderId="33" xfId="0" applyFont="1" applyFill="1" applyBorder="1" applyAlignment="1" applyProtection="1">
      <alignment horizontal="center" vertical="center"/>
      <protection hidden="1"/>
    </xf>
    <xf numFmtId="1" fontId="29" fillId="4" borderId="72" xfId="0" applyNumberFormat="1" applyFont="1" applyFill="1" applyBorder="1" applyAlignment="1" applyProtection="1">
      <alignment horizontal="center" vertical="center"/>
      <protection hidden="1"/>
    </xf>
    <xf numFmtId="1" fontId="29" fillId="4" borderId="0" xfId="0" applyNumberFormat="1" applyFont="1" applyFill="1" applyBorder="1" applyAlignment="1" applyProtection="1">
      <alignment horizontal="center" vertical="center"/>
      <protection hidden="1"/>
    </xf>
    <xf numFmtId="1" fontId="29" fillId="4" borderId="33" xfId="0" applyNumberFormat="1" applyFont="1" applyFill="1" applyBorder="1" applyAlignment="1" applyProtection="1">
      <alignment horizontal="center" vertical="center"/>
      <protection hidden="1"/>
    </xf>
    <xf numFmtId="0" fontId="13" fillId="4" borderId="79" xfId="0" applyFont="1" applyFill="1" applyBorder="1" applyAlignment="1" applyProtection="1">
      <alignment horizontal="center" vertical="center"/>
      <protection hidden="1"/>
    </xf>
    <xf numFmtId="0" fontId="13" fillId="4" borderId="32" xfId="0" applyFont="1" applyFill="1" applyBorder="1" applyAlignment="1" applyProtection="1">
      <alignment horizontal="center" vertical="center"/>
      <protection hidden="1"/>
    </xf>
    <xf numFmtId="0" fontId="13" fillId="4" borderId="34" xfId="0" applyFont="1" applyFill="1" applyBorder="1" applyAlignment="1" applyProtection="1">
      <alignment horizontal="center" vertical="center"/>
      <protection hidden="1"/>
    </xf>
    <xf numFmtId="0" fontId="29" fillId="4" borderId="51" xfId="0" applyFont="1" applyFill="1" applyBorder="1" applyAlignment="1" applyProtection="1">
      <alignment horizontal="center" vertical="center"/>
      <protection hidden="1"/>
    </xf>
    <xf numFmtId="0" fontId="29" fillId="4" borderId="16" xfId="0" applyFont="1" applyFill="1" applyBorder="1" applyAlignment="1" applyProtection="1">
      <alignment horizontal="center" vertical="center"/>
      <protection hidden="1"/>
    </xf>
    <xf numFmtId="0" fontId="31" fillId="0" borderId="8" xfId="0" applyFont="1" applyFill="1" applyBorder="1" applyAlignment="1" applyProtection="1">
      <alignment horizontal="center" vertical="center"/>
      <protection hidden="1"/>
    </xf>
    <xf numFmtId="0" fontId="31" fillId="0" borderId="53" xfId="0" applyFont="1" applyFill="1" applyBorder="1" applyAlignment="1" applyProtection="1">
      <alignment horizontal="center" vertical="center"/>
      <protection hidden="1"/>
    </xf>
    <xf numFmtId="0" fontId="41" fillId="2" borderId="36" xfId="0" applyFont="1" applyFill="1" applyBorder="1" applyAlignment="1" applyProtection="1">
      <alignment horizontal="center" vertical="center" wrapText="1"/>
      <protection hidden="1"/>
    </xf>
    <xf numFmtId="0" fontId="41" fillId="2" borderId="37" xfId="0" applyFont="1" applyFill="1" applyBorder="1" applyAlignment="1" applyProtection="1">
      <alignment horizontal="center" vertical="center" wrapText="1"/>
      <protection hidden="1"/>
    </xf>
    <xf numFmtId="0" fontId="41" fillId="2" borderId="38" xfId="0" applyFont="1" applyFill="1" applyBorder="1" applyAlignment="1" applyProtection="1">
      <alignment horizontal="center" vertical="center" wrapText="1"/>
      <protection hidden="1"/>
    </xf>
    <xf numFmtId="0" fontId="8" fillId="0" borderId="0" xfId="0" applyFont="1" applyBorder="1" applyAlignment="1" applyProtection="1">
      <alignment horizontal="center" vertical="center"/>
      <protection hidden="1"/>
    </xf>
    <xf numFmtId="17" fontId="7" fillId="0" borderId="0" xfId="0" applyNumberFormat="1" applyFont="1" applyAlignment="1" applyProtection="1">
      <alignment horizontal="left" vertical="center"/>
      <protection hidden="1"/>
    </xf>
    <xf numFmtId="0" fontId="41" fillId="2" borderId="51" xfId="0" applyFont="1" applyFill="1" applyBorder="1" applyAlignment="1" applyProtection="1">
      <alignment horizontal="center" vertical="center" wrapText="1"/>
      <protection hidden="1"/>
    </xf>
    <xf numFmtId="0" fontId="41" fillId="2" borderId="19" xfId="0" applyFont="1" applyFill="1" applyBorder="1" applyAlignment="1" applyProtection="1">
      <alignment horizontal="center" vertical="center" wrapText="1"/>
      <protection hidden="1"/>
    </xf>
    <xf numFmtId="0" fontId="41" fillId="2" borderId="16" xfId="0" applyFont="1" applyFill="1" applyBorder="1" applyAlignment="1" applyProtection="1">
      <alignment horizontal="center" vertical="center" wrapText="1"/>
      <protection hidden="1"/>
    </xf>
    <xf numFmtId="0" fontId="41" fillId="2" borderId="52" xfId="0" applyFont="1" applyFill="1" applyBorder="1" applyAlignment="1" applyProtection="1">
      <alignment horizontal="center" vertical="center" wrapText="1"/>
      <protection hidden="1"/>
    </xf>
    <xf numFmtId="0" fontId="41" fillId="2" borderId="20" xfId="0" applyFont="1" applyFill="1" applyBorder="1" applyAlignment="1" applyProtection="1">
      <alignment horizontal="center" vertical="center" wrapText="1"/>
      <protection hidden="1"/>
    </xf>
    <xf numFmtId="0" fontId="41" fillId="2" borderId="17" xfId="0" applyFont="1" applyFill="1" applyBorder="1" applyAlignment="1" applyProtection="1">
      <alignment horizontal="center" vertical="center" wrapText="1"/>
      <protection hidden="1"/>
    </xf>
    <xf numFmtId="1" fontId="41" fillId="2" borderId="52" xfId="0" applyNumberFormat="1" applyFont="1" applyFill="1" applyBorder="1" applyAlignment="1" applyProtection="1">
      <alignment horizontal="center" vertical="center" wrapText="1"/>
      <protection hidden="1"/>
    </xf>
    <xf numFmtId="1" fontId="41" fillId="2" borderId="20" xfId="0" applyNumberFormat="1" applyFont="1" applyFill="1" applyBorder="1" applyAlignment="1" applyProtection="1">
      <alignment horizontal="center" vertical="center" wrapText="1"/>
      <protection hidden="1"/>
    </xf>
    <xf numFmtId="1" fontId="41" fillId="2" borderId="17" xfId="0" applyNumberFormat="1" applyFont="1" applyFill="1" applyBorder="1" applyAlignment="1" applyProtection="1">
      <alignment horizontal="center" vertical="center" wrapText="1"/>
      <protection hidden="1"/>
    </xf>
    <xf numFmtId="0" fontId="16" fillId="0" borderId="45" xfId="0" applyFont="1" applyFill="1" applyBorder="1" applyAlignment="1" applyProtection="1">
      <alignment horizontal="center" vertical="center"/>
      <protection hidden="1"/>
    </xf>
    <xf numFmtId="0" fontId="16" fillId="0" borderId="29" xfId="0" applyFont="1" applyFill="1" applyBorder="1" applyAlignment="1" applyProtection="1">
      <alignment horizontal="center" vertical="center"/>
      <protection hidden="1"/>
    </xf>
    <xf numFmtId="0" fontId="16" fillId="0" borderId="30" xfId="0" applyFont="1" applyFill="1" applyBorder="1" applyAlignment="1" applyProtection="1">
      <alignment horizontal="center" vertical="center"/>
      <protection hidden="1"/>
    </xf>
    <xf numFmtId="0" fontId="16" fillId="0" borderId="43" xfId="0" applyFont="1" applyFill="1" applyBorder="1" applyAlignment="1" applyProtection="1">
      <alignment horizontal="center" vertical="center"/>
      <protection hidden="1"/>
    </xf>
    <xf numFmtId="0" fontId="16" fillId="0" borderId="25" xfId="0" applyFont="1" applyFill="1" applyBorder="1" applyAlignment="1" applyProtection="1">
      <alignment horizontal="center" vertical="center"/>
      <protection hidden="1"/>
    </xf>
    <xf numFmtId="0" fontId="16" fillId="0" borderId="26" xfId="0" applyFont="1" applyFill="1" applyBorder="1" applyAlignment="1" applyProtection="1">
      <alignment horizontal="center" vertical="center"/>
      <protection hidden="1"/>
    </xf>
    <xf numFmtId="1" fontId="7" fillId="0" borderId="0" xfId="0" applyNumberFormat="1" applyFont="1" applyFill="1" applyBorder="1" applyAlignment="1" applyProtection="1">
      <alignment horizontal="center" vertical="center"/>
      <protection hidden="1"/>
    </xf>
    <xf numFmtId="0" fontId="2" fillId="20" borderId="4" xfId="0" applyFont="1" applyFill="1" applyBorder="1" applyAlignment="1" applyProtection="1">
      <alignment horizontal="center" vertical="center"/>
      <protection hidden="1"/>
    </xf>
    <xf numFmtId="0" fontId="2" fillId="20" borderId="5" xfId="0" applyFont="1" applyFill="1" applyBorder="1" applyAlignment="1" applyProtection="1">
      <alignment horizontal="center" vertical="center"/>
      <protection hidden="1"/>
    </xf>
    <xf numFmtId="0" fontId="2" fillId="20" borderId="6" xfId="0" applyFont="1" applyFill="1" applyBorder="1" applyAlignment="1" applyProtection="1">
      <alignment horizontal="center" vertical="center"/>
      <protection hidden="1"/>
    </xf>
    <xf numFmtId="0" fontId="41" fillId="2" borderId="3" xfId="0" applyFont="1" applyFill="1" applyBorder="1" applyAlignment="1" applyProtection="1">
      <alignment horizontal="center" vertical="center" wrapText="1"/>
      <protection hidden="1"/>
    </xf>
    <xf numFmtId="0" fontId="41" fillId="2" borderId="9" xfId="0" applyFont="1" applyFill="1" applyBorder="1" applyAlignment="1" applyProtection="1">
      <alignment horizontal="center" vertical="center" wrapText="1"/>
      <protection hidden="1"/>
    </xf>
    <xf numFmtId="0" fontId="41" fillId="2" borderId="12" xfId="0" applyFont="1" applyFill="1" applyBorder="1" applyAlignment="1" applyProtection="1">
      <alignment horizontal="center" vertical="center" wrapText="1"/>
      <protection hidden="1"/>
    </xf>
    <xf numFmtId="0" fontId="7" fillId="9" borderId="4" xfId="0" applyFont="1" applyFill="1" applyBorder="1" applyAlignment="1" applyProtection="1">
      <alignment horizontal="center" vertical="center"/>
      <protection hidden="1"/>
    </xf>
    <xf numFmtId="0" fontId="7" fillId="9" borderId="5" xfId="0" applyFont="1" applyFill="1" applyBorder="1" applyAlignment="1" applyProtection="1">
      <alignment horizontal="center" vertical="center"/>
      <protection hidden="1"/>
    </xf>
    <xf numFmtId="0" fontId="7" fillId="9" borderId="6" xfId="0" applyFont="1" applyFill="1" applyBorder="1" applyAlignment="1" applyProtection="1">
      <alignment horizontal="center" vertical="center"/>
      <protection hidden="1"/>
    </xf>
    <xf numFmtId="0" fontId="7" fillId="6" borderId="4" xfId="0" applyFont="1" applyFill="1" applyBorder="1" applyAlignment="1" applyProtection="1">
      <alignment horizontal="center" vertical="center"/>
      <protection hidden="1"/>
    </xf>
    <xf numFmtId="0" fontId="7" fillId="6" borderId="5" xfId="0" applyFont="1" applyFill="1" applyBorder="1" applyAlignment="1" applyProtection="1">
      <alignment horizontal="center" vertical="center"/>
      <protection hidden="1"/>
    </xf>
    <xf numFmtId="0" fontId="7" fillId="6" borderId="6" xfId="0" applyFont="1" applyFill="1" applyBorder="1" applyAlignment="1" applyProtection="1">
      <alignment horizontal="center" vertical="center"/>
      <protection hidden="1"/>
    </xf>
    <xf numFmtId="0" fontId="2" fillId="20" borderId="20" xfId="0" applyFont="1" applyFill="1" applyBorder="1" applyAlignment="1" applyProtection="1">
      <alignment horizontal="center" vertical="center" wrapText="1"/>
      <protection hidden="1"/>
    </xf>
    <xf numFmtId="0" fontId="2" fillId="20" borderId="17" xfId="0" applyFont="1" applyFill="1" applyBorder="1" applyAlignment="1" applyProtection="1">
      <alignment horizontal="center" vertical="center" wrapText="1"/>
      <protection hidden="1"/>
    </xf>
    <xf numFmtId="0" fontId="2" fillId="20" borderId="67" xfId="0" applyFont="1" applyFill="1" applyBorder="1" applyAlignment="1" applyProtection="1">
      <alignment horizontal="center" vertical="center" wrapText="1"/>
      <protection hidden="1"/>
    </xf>
    <xf numFmtId="0" fontId="2" fillId="20" borderId="70" xfId="0" applyFont="1" applyFill="1" applyBorder="1" applyAlignment="1" applyProtection="1">
      <alignment horizontal="center" vertical="center" wrapText="1"/>
      <protection hidden="1"/>
    </xf>
    <xf numFmtId="0" fontId="2" fillId="20" borderId="32" xfId="0" applyFont="1" applyFill="1" applyBorder="1" applyAlignment="1" applyProtection="1">
      <alignment horizontal="center" vertical="center" wrapText="1"/>
      <protection hidden="1"/>
    </xf>
    <xf numFmtId="0" fontId="2" fillId="20" borderId="34" xfId="0" applyFont="1" applyFill="1" applyBorder="1" applyAlignment="1" applyProtection="1">
      <alignment horizontal="center" vertical="center" wrapText="1"/>
      <protection hidden="1"/>
    </xf>
    <xf numFmtId="0" fontId="44" fillId="14" borderId="74" xfId="0" applyFont="1" applyFill="1" applyBorder="1" applyAlignment="1" applyProtection="1">
      <alignment horizontal="center" vertical="center" wrapText="1"/>
      <protection hidden="1"/>
    </xf>
    <xf numFmtId="0" fontId="44" fillId="14" borderId="76" xfId="0" applyFont="1" applyFill="1" applyBorder="1" applyAlignment="1" applyProtection="1">
      <alignment horizontal="center" vertical="center" wrapText="1"/>
      <protection hidden="1"/>
    </xf>
    <xf numFmtId="0" fontId="44" fillId="14" borderId="35" xfId="0" applyFont="1" applyFill="1" applyBorder="1" applyAlignment="1" applyProtection="1">
      <alignment horizontal="center" vertical="center" wrapText="1"/>
      <protection hidden="1"/>
    </xf>
    <xf numFmtId="0" fontId="7" fillId="6" borderId="78" xfId="0" applyFont="1" applyFill="1" applyBorder="1" applyAlignment="1" applyProtection="1">
      <alignment horizontal="center" vertical="center" wrapText="1"/>
      <protection hidden="1"/>
    </xf>
    <xf numFmtId="0" fontId="7" fillId="6" borderId="72" xfId="0" applyFont="1" applyFill="1" applyBorder="1" applyAlignment="1" applyProtection="1">
      <alignment horizontal="center" vertical="center" wrapText="1"/>
      <protection hidden="1"/>
    </xf>
    <xf numFmtId="0" fontId="7" fillId="6" borderId="79" xfId="0" applyFont="1" applyFill="1" applyBorder="1" applyAlignment="1" applyProtection="1">
      <alignment horizontal="center" vertical="center" wrapText="1"/>
      <protection hidden="1"/>
    </xf>
    <xf numFmtId="0" fontId="7" fillId="6" borderId="22" xfId="0" applyFont="1" applyFill="1" applyBorder="1" applyAlignment="1" applyProtection="1">
      <alignment horizontal="center" vertical="center" wrapText="1"/>
      <protection hidden="1"/>
    </xf>
    <xf numFmtId="0" fontId="7" fillId="6" borderId="65" xfId="0" applyFont="1" applyFill="1" applyBorder="1" applyAlignment="1" applyProtection="1">
      <alignment horizontal="center" vertical="center" wrapText="1"/>
      <protection hidden="1"/>
    </xf>
    <xf numFmtId="0" fontId="7" fillId="6" borderId="23" xfId="0" applyFont="1" applyFill="1" applyBorder="1" applyAlignment="1" applyProtection="1">
      <alignment horizontal="center" vertical="center" wrapText="1"/>
      <protection hidden="1"/>
    </xf>
    <xf numFmtId="0" fontId="16" fillId="0" borderId="46" xfId="0" applyFont="1" applyFill="1" applyBorder="1" applyAlignment="1" applyProtection="1">
      <alignment horizontal="center" vertical="center"/>
      <protection hidden="1"/>
    </xf>
    <xf numFmtId="0" fontId="16" fillId="0" borderId="5" xfId="0" applyFont="1" applyFill="1" applyBorder="1" applyAlignment="1" applyProtection="1">
      <alignment horizontal="center" vertical="center"/>
      <protection hidden="1"/>
    </xf>
    <xf numFmtId="0" fontId="16" fillId="0" borderId="6" xfId="0" applyFont="1" applyFill="1" applyBorder="1" applyAlignment="1" applyProtection="1">
      <alignment horizontal="center" vertical="center"/>
      <protection hidden="1"/>
    </xf>
    <xf numFmtId="0" fontId="9" fillId="11" borderId="51" xfId="4" applyFont="1" applyFill="1" applyBorder="1" applyAlignment="1">
      <alignment horizontal="center" vertical="center" wrapText="1"/>
    </xf>
    <xf numFmtId="0" fontId="9" fillId="11" borderId="16" xfId="4" applyFont="1" applyFill="1" applyBorder="1" applyAlignment="1">
      <alignment horizontal="center" vertical="center" wrapText="1"/>
    </xf>
    <xf numFmtId="0" fontId="9" fillId="11" borderId="52" xfId="4" applyFont="1" applyFill="1" applyBorder="1" applyAlignment="1">
      <alignment horizontal="center" vertical="center" wrapText="1"/>
    </xf>
    <xf numFmtId="0" fontId="9" fillId="11" borderId="17" xfId="4" applyFont="1" applyFill="1" applyBorder="1" applyAlignment="1">
      <alignment horizontal="center" vertical="center" wrapText="1"/>
    </xf>
    <xf numFmtId="0" fontId="9" fillId="11" borderId="46" xfId="4" applyFont="1" applyFill="1" applyBorder="1" applyAlignment="1">
      <alignment horizontal="center" vertical="center" wrapText="1"/>
    </xf>
    <xf numFmtId="0" fontId="9" fillId="11" borderId="5" xfId="4" applyFont="1" applyFill="1" applyBorder="1" applyAlignment="1">
      <alignment horizontal="center" vertical="center" wrapText="1"/>
    </xf>
    <xf numFmtId="0" fontId="9" fillId="11" borderId="6" xfId="4" applyFont="1" applyFill="1" applyBorder="1" applyAlignment="1">
      <alignment horizontal="center" vertical="center" wrapText="1"/>
    </xf>
    <xf numFmtId="0" fontId="26" fillId="0" borderId="0" xfId="4" applyNumberFormat="1" applyFont="1" applyFill="1" applyAlignment="1">
      <alignment horizontal="left" vertical="center"/>
    </xf>
    <xf numFmtId="0" fontId="26" fillId="0" borderId="0" xfId="4" applyFont="1" applyAlignment="1">
      <alignment horizontal="left" vertical="center"/>
    </xf>
    <xf numFmtId="0" fontId="15" fillId="0" borderId="43" xfId="4" applyFont="1" applyBorder="1" applyAlignment="1" applyProtection="1">
      <alignment horizontal="left" vertical="center" wrapText="1" indent="1"/>
      <protection hidden="1"/>
    </xf>
    <xf numFmtId="0" fontId="15" fillId="0" borderId="25" xfId="4" applyFont="1" applyBorder="1" applyAlignment="1" applyProtection="1">
      <alignment horizontal="left" vertical="center" wrapText="1" indent="1"/>
      <protection hidden="1"/>
    </xf>
    <xf numFmtId="0" fontId="15" fillId="0" borderId="42" xfId="4" applyFont="1" applyBorder="1" applyAlignment="1" applyProtection="1">
      <alignment horizontal="left" vertical="center" wrapText="1" indent="1"/>
      <protection hidden="1"/>
    </xf>
    <xf numFmtId="0" fontId="16" fillId="0" borderId="0" xfId="4" applyFont="1" applyBorder="1" applyAlignment="1" applyProtection="1">
      <alignment horizontal="left" vertical="center"/>
      <protection hidden="1"/>
    </xf>
    <xf numFmtId="0" fontId="16" fillId="0" borderId="0" xfId="4" applyFont="1" applyBorder="1" applyAlignment="1" applyProtection="1">
      <alignment horizontal="left" vertical="center" wrapText="1"/>
      <protection hidden="1"/>
    </xf>
    <xf numFmtId="0" fontId="15" fillId="0" borderId="8" xfId="4" applyFont="1" applyBorder="1" applyAlignment="1" applyProtection="1">
      <alignment horizontal="center" vertical="center" wrapText="1"/>
      <protection hidden="1"/>
    </xf>
    <xf numFmtId="0" fontId="28" fillId="0" borderId="8" xfId="4" applyFont="1" applyBorder="1" applyAlignment="1" applyProtection="1">
      <alignment horizontal="left" vertical="center" wrapText="1" indent="1"/>
      <protection hidden="1"/>
    </xf>
    <xf numFmtId="0" fontId="15" fillId="0" borderId="0" xfId="4" applyFont="1" applyBorder="1" applyAlignment="1" applyProtection="1">
      <alignment horizontal="center" vertical="top" wrapText="1"/>
      <protection hidden="1"/>
    </xf>
    <xf numFmtId="0" fontId="16" fillId="0" borderId="8" xfId="4" applyFont="1" applyBorder="1" applyAlignment="1" applyProtection="1">
      <alignment horizontal="center" vertical="center" wrapText="1"/>
      <protection hidden="1"/>
    </xf>
    <xf numFmtId="0" fontId="15" fillId="0" borderId="8" xfId="4" applyFont="1" applyBorder="1" applyAlignment="1" applyProtection="1">
      <alignment horizontal="left" vertical="center" wrapText="1" indent="1"/>
      <protection hidden="1"/>
    </xf>
    <xf numFmtId="1" fontId="15" fillId="0" borderId="8" xfId="4" applyNumberFormat="1" applyFont="1" applyBorder="1" applyAlignment="1" applyProtection="1">
      <alignment horizontal="center" vertical="center" wrapText="1"/>
      <protection hidden="1"/>
    </xf>
    <xf numFmtId="0" fontId="16" fillId="0" borderId="65" xfId="4" applyFont="1" applyBorder="1" applyAlignment="1" applyProtection="1">
      <alignment horizontal="left" vertical="center"/>
      <protection hidden="1"/>
    </xf>
    <xf numFmtId="0" fontId="16" fillId="0" borderId="27" xfId="4" applyFont="1" applyBorder="1" applyAlignment="1" applyProtection="1">
      <alignment horizontal="left" vertical="center"/>
      <protection hidden="1"/>
    </xf>
    <xf numFmtId="0" fontId="15" fillId="0" borderId="0" xfId="4" applyFont="1" applyBorder="1" applyAlignment="1" applyProtection="1">
      <alignment horizontal="left" vertical="center" indent="1"/>
      <protection hidden="1"/>
    </xf>
    <xf numFmtId="0" fontId="15" fillId="0" borderId="8" xfId="4" applyFont="1" applyBorder="1" applyAlignment="1" applyProtection="1">
      <alignment horizontal="left" vertical="center" wrapText="1"/>
      <protection hidden="1"/>
    </xf>
    <xf numFmtId="0" fontId="15" fillId="0" borderId="0" xfId="4" applyFont="1" applyBorder="1" applyAlignment="1" applyProtection="1">
      <alignment horizontal="center" vertical="center" wrapText="1"/>
      <protection hidden="1"/>
    </xf>
    <xf numFmtId="0" fontId="16" fillId="0" borderId="0" xfId="4" applyFont="1" applyBorder="1" applyAlignment="1" applyProtection="1">
      <alignment horizontal="center" vertical="top" wrapText="1"/>
      <protection hidden="1"/>
    </xf>
    <xf numFmtId="0" fontId="31" fillId="0" borderId="0" xfId="4" applyFont="1" applyBorder="1" applyAlignment="1" applyProtection="1">
      <alignment horizontal="center" vertical="center" wrapText="1"/>
      <protection hidden="1"/>
    </xf>
    <xf numFmtId="0" fontId="16" fillId="0" borderId="43" xfId="4" applyFont="1" applyBorder="1" applyAlignment="1" applyProtection="1">
      <alignment horizontal="center" vertical="center" wrapText="1"/>
      <protection hidden="1"/>
    </xf>
    <xf numFmtId="0" fontId="16" fillId="0" borderId="25" xfId="4" applyFont="1" applyBorder="1" applyAlignment="1" applyProtection="1">
      <alignment horizontal="center" vertical="center" wrapText="1"/>
      <protection hidden="1"/>
    </xf>
    <xf numFmtId="0" fontId="16" fillId="0" borderId="42" xfId="4" applyFont="1" applyBorder="1" applyAlignment="1" applyProtection="1">
      <alignment horizontal="center" vertical="center" wrapText="1"/>
      <protection hidden="1"/>
    </xf>
    <xf numFmtId="0" fontId="15" fillId="0" borderId="54" xfId="4" applyFont="1" applyBorder="1" applyAlignment="1" applyProtection="1">
      <alignment horizontal="center" vertical="center" wrapText="1"/>
      <protection locked="0"/>
    </xf>
    <xf numFmtId="0" fontId="15" fillId="0" borderId="56" xfId="4" applyFont="1" applyBorder="1" applyAlignment="1" applyProtection="1">
      <alignment horizontal="center" vertical="center" wrapText="1"/>
      <protection locked="0"/>
    </xf>
    <xf numFmtId="0" fontId="15" fillId="0" borderId="0" xfId="4" applyFont="1" applyBorder="1" applyAlignment="1" applyProtection="1">
      <alignment horizontal="center" vertical="center" wrapText="1"/>
      <protection locked="0"/>
    </xf>
    <xf numFmtId="0" fontId="15" fillId="0" borderId="67" xfId="4" applyFont="1" applyBorder="1" applyAlignment="1" applyProtection="1">
      <alignment horizontal="center" vertical="center" wrapText="1"/>
      <protection locked="0"/>
    </xf>
    <xf numFmtId="0" fontId="15" fillId="0" borderId="65" xfId="4" applyFont="1" applyBorder="1" applyAlignment="1" applyProtection="1">
      <alignment horizontal="center" vertical="center" wrapText="1"/>
      <protection locked="0"/>
    </xf>
    <xf numFmtId="0" fontId="15" fillId="0" borderId="27" xfId="4" applyFont="1" applyBorder="1" applyAlignment="1" applyProtection="1">
      <alignment horizontal="center" vertical="center" wrapText="1"/>
      <protection locked="0"/>
    </xf>
    <xf numFmtId="0" fontId="15" fillId="0" borderId="66" xfId="4" applyFont="1" applyBorder="1" applyAlignment="1" applyProtection="1">
      <alignment horizontal="center" vertical="center" wrapText="1"/>
      <protection hidden="1"/>
    </xf>
    <xf numFmtId="0" fontId="15" fillId="0" borderId="67" xfId="4" applyFont="1" applyBorder="1" applyAlignment="1" applyProtection="1">
      <alignment horizontal="center" vertical="center" wrapText="1"/>
      <protection hidden="1"/>
    </xf>
    <xf numFmtId="0" fontId="15" fillId="0" borderId="64" xfId="4" applyFont="1" applyBorder="1" applyAlignment="1" applyProtection="1">
      <alignment horizontal="center" vertical="center" wrapText="1"/>
      <protection hidden="1"/>
    </xf>
    <xf numFmtId="0" fontId="15" fillId="0" borderId="65" xfId="4" applyFont="1" applyBorder="1" applyAlignment="1" applyProtection="1">
      <alignment horizontal="center" vertical="center" wrapText="1"/>
      <protection hidden="1"/>
    </xf>
    <xf numFmtId="0" fontId="15" fillId="0" borderId="27" xfId="4" applyFont="1" applyBorder="1" applyAlignment="1" applyProtection="1">
      <alignment horizontal="center" vertical="center" wrapText="1"/>
      <protection hidden="1"/>
    </xf>
    <xf numFmtId="0" fontId="15" fillId="0" borderId="57" xfId="4" applyFont="1" applyBorder="1" applyAlignment="1" applyProtection="1">
      <alignment horizontal="center" vertical="center" wrapText="1"/>
      <protection hidden="1"/>
    </xf>
    <xf numFmtId="0" fontId="15" fillId="0" borderId="54" xfId="4" applyFont="1" applyBorder="1" applyAlignment="1" applyProtection="1">
      <alignment horizontal="center" vertical="center" wrapText="1"/>
      <protection hidden="1"/>
    </xf>
    <xf numFmtId="0" fontId="15" fillId="0" borderId="56" xfId="4" applyFont="1" applyBorder="1" applyAlignment="1" applyProtection="1">
      <alignment horizontal="center" vertical="center" wrapText="1"/>
      <protection hidden="1"/>
    </xf>
    <xf numFmtId="0" fontId="16" fillId="0" borderId="8" xfId="4" applyFont="1" applyBorder="1" applyAlignment="1" applyProtection="1">
      <alignment horizontal="center" vertical="center"/>
      <protection hidden="1"/>
    </xf>
    <xf numFmtId="0" fontId="15" fillId="0" borderId="14" xfId="4" applyFont="1" applyBorder="1" applyAlignment="1" applyProtection="1">
      <alignment horizontal="center" vertical="center" wrapText="1"/>
      <protection hidden="1"/>
    </xf>
    <xf numFmtId="1" fontId="15" fillId="0" borderId="14" xfId="4" applyNumberFormat="1" applyFont="1" applyBorder="1" applyAlignment="1" applyProtection="1">
      <alignment horizontal="center" vertical="center" wrapText="1"/>
      <protection hidden="1"/>
    </xf>
    <xf numFmtId="1" fontId="15" fillId="0" borderId="8" xfId="4" applyNumberFormat="1" applyFont="1" applyBorder="1" applyAlignment="1" applyProtection="1">
      <alignment horizontal="center" vertical="center"/>
      <protection hidden="1"/>
    </xf>
    <xf numFmtId="0" fontId="28" fillId="0" borderId="43" xfId="4" applyFont="1" applyBorder="1" applyAlignment="1" applyProtection="1">
      <alignment horizontal="left" vertical="center" wrapText="1" indent="1"/>
      <protection hidden="1"/>
    </xf>
    <xf numFmtId="0" fontId="28" fillId="0" borderId="25" xfId="4" applyFont="1" applyBorder="1" applyAlignment="1" applyProtection="1">
      <alignment horizontal="left" vertical="center" wrapText="1" indent="1"/>
      <protection hidden="1"/>
    </xf>
    <xf numFmtId="0" fontId="28" fillId="0" borderId="42" xfId="4" applyFont="1" applyBorder="1" applyAlignment="1" applyProtection="1">
      <alignment horizontal="left" vertical="center" wrapText="1" indent="1"/>
      <protection hidden="1"/>
    </xf>
    <xf numFmtId="0" fontId="15" fillId="0" borderId="43" xfId="4" applyFont="1" applyBorder="1" applyAlignment="1" applyProtection="1">
      <alignment horizontal="center" vertical="center" wrapText="1"/>
      <protection hidden="1"/>
    </xf>
    <xf numFmtId="0" fontId="15" fillId="0" borderId="42" xfId="4" applyFont="1" applyBorder="1" applyAlignment="1" applyProtection="1">
      <alignment horizontal="center" vertical="center" wrapText="1"/>
      <protection hidden="1"/>
    </xf>
    <xf numFmtId="0" fontId="32" fillId="0" borderId="0" xfId="0" applyFont="1" applyBorder="1" applyAlignment="1" applyProtection="1">
      <alignment horizontal="center" vertical="center" wrapText="1"/>
      <protection hidden="1"/>
    </xf>
    <xf numFmtId="0" fontId="3" fillId="0" borderId="0" xfId="0" applyFont="1" applyAlignment="1">
      <alignment horizontal="center" vertical="center"/>
    </xf>
  </cellXfs>
  <cellStyles count="6">
    <cellStyle name="Comma" xfId="1" builtinId="3"/>
    <cellStyle name="Hyperlink" xfId="3" builtinId="8"/>
    <cellStyle name="Normal" xfId="0" builtinId="0"/>
    <cellStyle name="Normal 2" xfId="2"/>
    <cellStyle name="Normal 2 2" xfId="5"/>
    <cellStyle name="Normal 3" xfId="4"/>
  </cellStyles>
  <dxfs count="20"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ill>
        <patternFill>
          <fgColor indexed="10"/>
          <bgColor indexed="13"/>
        </patternFill>
      </fill>
    </dxf>
    <dxf>
      <fill>
        <patternFill>
          <fgColor indexed="10"/>
          <bgColor indexed="13"/>
        </patternFill>
      </fill>
    </dxf>
    <dxf>
      <fill>
        <patternFill>
          <fgColor indexed="10"/>
          <bgColor indexed="13"/>
        </patternFill>
      </fill>
    </dxf>
    <dxf>
      <fill>
        <patternFill>
          <fgColor indexed="10"/>
          <bgColor indexed="13"/>
        </patternFill>
      </fill>
    </dxf>
    <dxf>
      <fill>
        <patternFill>
          <fgColor indexed="10"/>
          <bgColor indexed="13"/>
        </patternFill>
      </fill>
    </dxf>
    <dxf>
      <fill>
        <patternFill>
          <fgColor indexed="10"/>
          <bgColor indexed="13"/>
        </patternFill>
      </fill>
    </dxf>
    <dxf>
      <fill>
        <patternFill>
          <fgColor indexed="10"/>
          <bgColor indexed="13"/>
        </patternFill>
      </fill>
    </dxf>
    <dxf>
      <fill>
        <patternFill>
          <fgColor indexed="10"/>
          <bgColor indexed="13"/>
        </patternFill>
      </fill>
    </dxf>
    <dxf>
      <fill>
        <patternFill>
          <fgColor indexed="10"/>
          <bgColor indexed="13"/>
        </patternFill>
      </fill>
    </dxf>
    <dxf>
      <fill>
        <patternFill>
          <fgColor indexed="10"/>
          <bgColor indexed="13"/>
        </patternFill>
      </fill>
    </dxf>
    <dxf>
      <fill>
        <patternFill>
          <fgColor indexed="10"/>
          <bgColor indexed="13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theme="1"/>
        </patternFill>
      </fill>
    </dxf>
  </dxfs>
  <tableStyles count="0" defaultTableStyle="TableStyleMedium2" defaultPivotStyle="PivotStyleLight16"/>
  <colors>
    <mruColors>
      <color rgb="FFFF6600"/>
      <color rgb="FFFF7C80"/>
      <color rgb="FF003300"/>
      <color rgb="FFFF3300"/>
      <color rgb="FFFF3399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1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hartsheet" Target="chartsheets/sheet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MY"/>
              <a:t>GRAF PENCAPAIAN HASIL PEMBELAJARAN 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9.3220809656394246E-2"/>
          <c:y val="0.16179518602124313"/>
          <c:w val="0.81763626308285053"/>
          <c:h val="0.74342468734371614"/>
        </c:manualLayout>
      </c:layout>
      <c:barChart>
        <c:barDir val="col"/>
        <c:grouping val="clustered"/>
        <c:varyColors val="0"/>
        <c:ser>
          <c:idx val="0"/>
          <c:order val="0"/>
          <c:tx>
            <c:v>PENCAPAIAN CLO</c:v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CLORR!$K$20:$K$22</c:f>
              <c:numCache>
                <c:formatCode>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E69-4203-B2ED-87B91587B400}"/>
            </c:ext>
          </c:extLst>
        </c:ser>
        <c:ser>
          <c:idx val="1"/>
          <c:order val="1"/>
          <c:invertIfNegative val="0"/>
          <c:dLbls>
            <c:delete val="1"/>
          </c:dLbls>
          <c:val>
            <c:numRef>
              <c:f>CLORR!$L$20:$L$22</c:f>
              <c:numCache>
                <c:formatCode>0</c:formatCode>
                <c:ptCount val="3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0E69-4203-B2ED-87B91587B40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331097440"/>
        <c:axId val="331096656"/>
      </c:barChart>
      <c:catAx>
        <c:axId val="3310974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HASIL PEMBELAJARAN (CLO)</a:t>
                </a:r>
              </a:p>
            </c:rich>
          </c:tx>
          <c:overlay val="0"/>
        </c:title>
        <c:majorTickMark val="none"/>
        <c:minorTickMark val="none"/>
        <c:tickLblPos val="nextTo"/>
        <c:crossAx val="331096656"/>
        <c:crosses val="autoZero"/>
        <c:auto val="1"/>
        <c:lblAlgn val="ctr"/>
        <c:lblOffset val="100"/>
        <c:noMultiLvlLbl val="0"/>
      </c:catAx>
      <c:valAx>
        <c:axId val="33109665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PERATUS PENCAPAIAN</a:t>
                </a:r>
              </a:p>
            </c:rich>
          </c:tx>
          <c:overlay val="0"/>
        </c:title>
        <c:numFmt formatCode="0" sourceLinked="1"/>
        <c:majorTickMark val="none"/>
        <c:minorTickMark val="none"/>
        <c:tickLblPos val="nextTo"/>
        <c:crossAx val="331097440"/>
        <c:crosses val="autoZero"/>
        <c:crossBetween val="between"/>
      </c:valAx>
    </c:plotArea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54" workbookViewId="0" zoomToFit="1"/>
  </sheetViews>
  <pageMargins left="0.7" right="0.7" top="0.75" bottom="0.75" header="0.3" footer="0.3"/>
  <pageSetup paperSize="9" orientation="landscape" verticalDpi="300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#MENU!A1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MENU!A1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hyperlink" Target="#MENU!A1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990600</xdr:colOff>
      <xdr:row>0</xdr:row>
      <xdr:rowOff>495300</xdr:rowOff>
    </xdr:from>
    <xdr:to>
      <xdr:col>10</xdr:col>
      <xdr:colOff>327660</xdr:colOff>
      <xdr:row>1</xdr:row>
      <xdr:rowOff>548640</xdr:rowOff>
    </xdr:to>
    <xdr:sp macro="" textlink="">
      <xdr:nvSpPr>
        <xdr:cNvPr id="2" name="TextBox 1">
          <a:hlinkClick xmlns:r="http://schemas.openxmlformats.org/officeDocument/2006/relationships" r:id="rId1"/>
        </xdr:cNvPr>
        <xdr:cNvSpPr txBox="1"/>
      </xdr:nvSpPr>
      <xdr:spPr>
        <a:xfrm>
          <a:off x="10203180" y="495300"/>
          <a:ext cx="1005840" cy="556260"/>
        </a:xfrm>
        <a:prstGeom prst="roundRect">
          <a:avLst>
            <a:gd name="adj" fmla="val 28432"/>
          </a:avLst>
        </a:prstGeom>
        <a:solidFill>
          <a:srgbClr val="FF0000"/>
        </a:solidFill>
        <a:ln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wrap="square" rtlCol="0" anchor="ctr"/>
        <a:lstStyle/>
        <a:p>
          <a:pPr algn="ctr"/>
          <a:r>
            <a:rPr lang="en-MY" sz="1200" b="1"/>
            <a:t>KEMBALI KE MENU</a:t>
          </a:r>
        </a:p>
      </xdr:txBody>
    </xdr:sp>
    <xdr:clientData/>
  </xdr:twoCellAnchor>
  <xdr:oneCellAnchor>
    <xdr:from>
      <xdr:col>1</xdr:col>
      <xdr:colOff>967740</xdr:colOff>
      <xdr:row>509</xdr:row>
      <xdr:rowOff>121920</xdr:rowOff>
    </xdr:from>
    <xdr:ext cx="184731" cy="264560"/>
    <xdr:sp macro="" textlink="">
      <xdr:nvSpPr>
        <xdr:cNvPr id="3" name="TextBox 2"/>
        <xdr:cNvSpPr txBox="1"/>
      </xdr:nvSpPr>
      <xdr:spPr>
        <a:xfrm>
          <a:off x="1356360" y="158838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MY" sz="1100"/>
        </a:p>
      </xdr:txBody>
    </xdr:sp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673100" y="368300"/>
    <xdr:ext cx="8064500" cy="544830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236220</xdr:colOff>
      <xdr:row>45</xdr:row>
      <xdr:rowOff>601979</xdr:rowOff>
    </xdr:from>
    <xdr:to>
      <xdr:col>16</xdr:col>
      <xdr:colOff>217714</xdr:colOff>
      <xdr:row>46</xdr:row>
      <xdr:rowOff>620484</xdr:rowOff>
    </xdr:to>
    <xdr:sp macro="" textlink="">
      <xdr:nvSpPr>
        <xdr:cNvPr id="3" name="TextBox 2">
          <a:hlinkClick xmlns:r="http://schemas.openxmlformats.org/officeDocument/2006/relationships" r:id="rId1"/>
        </xdr:cNvPr>
        <xdr:cNvSpPr txBox="1"/>
      </xdr:nvSpPr>
      <xdr:spPr>
        <a:xfrm>
          <a:off x="5896791" y="14154693"/>
          <a:ext cx="1287780" cy="649877"/>
        </a:xfrm>
        <a:prstGeom prst="roundRect">
          <a:avLst>
            <a:gd name="adj" fmla="val 31819"/>
          </a:avLst>
        </a:prstGeom>
        <a:solidFill>
          <a:srgbClr val="FF0000"/>
        </a:solidFill>
        <a:ln w="9525" cmpd="sng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MY" sz="1200" b="1">
              <a:solidFill>
                <a:schemeClr val="bg1"/>
              </a:solidFill>
            </a:rPr>
            <a:t>KEMBALI KE MENU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312963</xdr:colOff>
      <xdr:row>0</xdr:row>
      <xdr:rowOff>42939</xdr:rowOff>
    </xdr:from>
    <xdr:to>
      <xdr:col>1</xdr:col>
      <xdr:colOff>2526250</xdr:colOff>
      <xdr:row>3</xdr:row>
      <xdr:rowOff>32657</xdr:rowOff>
    </xdr:to>
    <xdr:pic>
      <xdr:nvPicPr>
        <xdr:cNvPr id="2" name="Picture 1" descr="KVSM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 bwMode="auto">
        <a:xfrm>
          <a:off x="716823" y="42939"/>
          <a:ext cx="2213287" cy="60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12</xdr:col>
      <xdr:colOff>174170</xdr:colOff>
      <xdr:row>1</xdr:row>
      <xdr:rowOff>141513</xdr:rowOff>
    </xdr:from>
    <xdr:to>
      <xdr:col>14</xdr:col>
      <xdr:colOff>315685</xdr:colOff>
      <xdr:row>5</xdr:row>
      <xdr:rowOff>65313</xdr:rowOff>
    </xdr:to>
    <xdr:sp macro="" textlink="">
      <xdr:nvSpPr>
        <xdr:cNvPr id="3" name="TextBox 2">
          <a:hlinkClick xmlns:r="http://schemas.openxmlformats.org/officeDocument/2006/relationships" r:id="rId2"/>
        </xdr:cNvPr>
        <xdr:cNvSpPr txBox="1"/>
      </xdr:nvSpPr>
      <xdr:spPr>
        <a:xfrm>
          <a:off x="11462656" y="326570"/>
          <a:ext cx="1338943" cy="805543"/>
        </a:xfrm>
        <a:prstGeom prst="roundRect">
          <a:avLst>
            <a:gd name="adj" fmla="val 25379"/>
          </a:avLst>
        </a:prstGeom>
        <a:solidFill>
          <a:srgbClr val="FF0000"/>
        </a:solidFill>
        <a:ln w="9525" cmpd="sng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/>
          <a:contourClr>
            <a:srgbClr val="FFFFFF"/>
          </a:contour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MY" sz="1400" b="1">
              <a:solidFill>
                <a:schemeClr val="bg1"/>
              </a:solidFill>
            </a:rPr>
            <a:t>KEMBALI KE MENU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312963</xdr:colOff>
      <xdr:row>0</xdr:row>
      <xdr:rowOff>42939</xdr:rowOff>
    </xdr:from>
    <xdr:to>
      <xdr:col>1</xdr:col>
      <xdr:colOff>2526250</xdr:colOff>
      <xdr:row>3</xdr:row>
      <xdr:rowOff>32657</xdr:rowOff>
    </xdr:to>
    <xdr:pic>
      <xdr:nvPicPr>
        <xdr:cNvPr id="2" name="Picture 1" descr="KVSM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 bwMode="auto">
        <a:xfrm>
          <a:off x="716823" y="42939"/>
          <a:ext cx="2213287" cy="60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511629</xdr:colOff>
      <xdr:row>4</xdr:row>
      <xdr:rowOff>87086</xdr:rowOff>
    </xdr:from>
    <xdr:to>
      <xdr:col>14</xdr:col>
      <xdr:colOff>54429</xdr:colOff>
      <xdr:row>6</xdr:row>
      <xdr:rowOff>293914</xdr:rowOff>
    </xdr:to>
    <xdr:sp macro="" textlink="">
      <xdr:nvSpPr>
        <xdr:cNvPr id="3" name="TextBox 2">
          <a:hlinkClick xmlns:r="http://schemas.openxmlformats.org/officeDocument/2006/relationships" r:id="rId2"/>
        </xdr:cNvPr>
        <xdr:cNvSpPr txBox="1"/>
      </xdr:nvSpPr>
      <xdr:spPr>
        <a:xfrm>
          <a:off x="11201400" y="870857"/>
          <a:ext cx="1338943" cy="838200"/>
        </a:xfrm>
        <a:prstGeom prst="roundRect">
          <a:avLst>
            <a:gd name="adj" fmla="val 25379"/>
          </a:avLst>
        </a:prstGeom>
        <a:solidFill>
          <a:srgbClr val="FF0000"/>
        </a:solidFill>
        <a:ln w="9525" cmpd="sng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/>
          <a:contourClr>
            <a:srgbClr val="FFFFFF"/>
          </a:contour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MY" sz="1400" b="1">
              <a:solidFill>
                <a:schemeClr val="bg1"/>
              </a:solidFill>
            </a:rPr>
            <a:t>KEMBALI KE MENU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323850</xdr:colOff>
      <xdr:row>0</xdr:row>
      <xdr:rowOff>9525</xdr:rowOff>
    </xdr:from>
    <xdr:to>
      <xdr:col>1</xdr:col>
      <xdr:colOff>1562100</xdr:colOff>
      <xdr:row>3</xdr:row>
      <xdr:rowOff>123825</xdr:rowOff>
    </xdr:to>
    <xdr:pic>
      <xdr:nvPicPr>
        <xdr:cNvPr id="3" name="Picture 2" descr="KVSM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7710" y="9525"/>
          <a:ext cx="1238250" cy="7086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0</xdr:colOff>
      <xdr:row>4</xdr:row>
      <xdr:rowOff>217715</xdr:rowOff>
    </xdr:from>
    <xdr:to>
      <xdr:col>9</xdr:col>
      <xdr:colOff>533400</xdr:colOff>
      <xdr:row>6</xdr:row>
      <xdr:rowOff>130629</xdr:rowOff>
    </xdr:to>
    <xdr:sp macro="" textlink="">
      <xdr:nvSpPr>
        <xdr:cNvPr id="4" name="TextBox 3">
          <a:hlinkClick xmlns:r="http://schemas.openxmlformats.org/officeDocument/2006/relationships" r:id="rId2"/>
        </xdr:cNvPr>
        <xdr:cNvSpPr txBox="1"/>
      </xdr:nvSpPr>
      <xdr:spPr>
        <a:xfrm>
          <a:off x="9176657" y="1001486"/>
          <a:ext cx="1273629" cy="674914"/>
        </a:xfrm>
        <a:prstGeom prst="roundRect">
          <a:avLst>
            <a:gd name="adj" fmla="val 25379"/>
          </a:avLst>
        </a:prstGeom>
        <a:solidFill>
          <a:srgbClr val="FF0000"/>
        </a:solidFill>
        <a:ln w="9525" cmpd="sng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/>
          <a:contourClr>
            <a:srgbClr val="FFFFFF"/>
          </a:contour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MY" sz="1200" b="1">
              <a:solidFill>
                <a:schemeClr val="bg1"/>
              </a:solidFill>
            </a:rPr>
            <a:t>KEMBALI KE MENU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312963</xdr:colOff>
      <xdr:row>0</xdr:row>
      <xdr:rowOff>42939</xdr:rowOff>
    </xdr:from>
    <xdr:to>
      <xdr:col>1</xdr:col>
      <xdr:colOff>2526250</xdr:colOff>
      <xdr:row>3</xdr:row>
      <xdr:rowOff>32657</xdr:rowOff>
    </xdr:to>
    <xdr:pic>
      <xdr:nvPicPr>
        <xdr:cNvPr id="2" name="Picture 1" descr="KVSM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 bwMode="auto">
        <a:xfrm>
          <a:off x="716823" y="42939"/>
          <a:ext cx="2213287" cy="60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323849</xdr:colOff>
      <xdr:row>0</xdr:row>
      <xdr:rowOff>42938</xdr:rowOff>
    </xdr:from>
    <xdr:to>
      <xdr:col>1</xdr:col>
      <xdr:colOff>2695072</xdr:colOff>
      <xdr:row>3</xdr:row>
      <xdr:rowOff>47171</xdr:rowOff>
    </xdr:to>
    <xdr:pic>
      <xdr:nvPicPr>
        <xdr:cNvPr id="3" name="Picture 2" descr="KVSM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 bwMode="auto">
        <a:xfrm>
          <a:off x="726620" y="42938"/>
          <a:ext cx="2371223" cy="6537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15</xdr:col>
      <xdr:colOff>520700</xdr:colOff>
      <xdr:row>5</xdr:row>
      <xdr:rowOff>228600</xdr:rowOff>
    </xdr:from>
    <xdr:to>
      <xdr:col>18</xdr:col>
      <xdr:colOff>239486</xdr:colOff>
      <xdr:row>7</xdr:row>
      <xdr:rowOff>130628</xdr:rowOff>
    </xdr:to>
    <xdr:sp macro="" textlink="">
      <xdr:nvSpPr>
        <xdr:cNvPr id="5" name="TextBox 4">
          <a:hlinkClick xmlns:r="http://schemas.openxmlformats.org/officeDocument/2006/relationships" r:id="rId2"/>
        </xdr:cNvPr>
        <xdr:cNvSpPr txBox="1"/>
      </xdr:nvSpPr>
      <xdr:spPr>
        <a:xfrm>
          <a:off x="14287500" y="1447800"/>
          <a:ext cx="1509486" cy="664028"/>
        </a:xfrm>
        <a:prstGeom prst="roundRect">
          <a:avLst>
            <a:gd name="adj" fmla="val 25379"/>
          </a:avLst>
        </a:prstGeom>
        <a:solidFill>
          <a:srgbClr val="FF0000"/>
        </a:solidFill>
        <a:ln w="9525" cmpd="sng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/>
          <a:contourClr>
            <a:srgbClr val="FFFFFF"/>
          </a:contour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MY" sz="1400" b="1">
              <a:solidFill>
                <a:schemeClr val="bg1"/>
              </a:solidFill>
            </a:rPr>
            <a:t>KEMBALI KE MENU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419100</xdr:colOff>
      <xdr:row>0</xdr:row>
      <xdr:rowOff>9525</xdr:rowOff>
    </xdr:from>
    <xdr:to>
      <xdr:col>0</xdr:col>
      <xdr:colOff>1466850</xdr:colOff>
      <xdr:row>3</xdr:row>
      <xdr:rowOff>19050</xdr:rowOff>
    </xdr:to>
    <xdr:pic>
      <xdr:nvPicPr>
        <xdr:cNvPr id="1025" name="Picture 1" descr="KVSM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9525"/>
          <a:ext cx="104775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185056</xdr:colOff>
      <xdr:row>0</xdr:row>
      <xdr:rowOff>32656</xdr:rowOff>
    </xdr:from>
    <xdr:to>
      <xdr:col>3</xdr:col>
      <xdr:colOff>170193</xdr:colOff>
      <xdr:row>3</xdr:row>
      <xdr:rowOff>21382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056" y="32656"/>
          <a:ext cx="1683308" cy="6636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653142</xdr:colOff>
      <xdr:row>41</xdr:row>
      <xdr:rowOff>0</xdr:rowOff>
    </xdr:from>
    <xdr:to>
      <xdr:col>9</xdr:col>
      <xdr:colOff>642257</xdr:colOff>
      <xdr:row>44</xdr:row>
      <xdr:rowOff>130628</xdr:rowOff>
    </xdr:to>
    <xdr:sp macro="" textlink="">
      <xdr:nvSpPr>
        <xdr:cNvPr id="3" name="TextBox 2">
          <a:hlinkClick xmlns:r="http://schemas.openxmlformats.org/officeDocument/2006/relationships" r:id="rId2"/>
        </xdr:cNvPr>
        <xdr:cNvSpPr txBox="1"/>
      </xdr:nvSpPr>
      <xdr:spPr>
        <a:xfrm>
          <a:off x="5050971" y="12616543"/>
          <a:ext cx="1338943" cy="718456"/>
        </a:xfrm>
        <a:prstGeom prst="roundRect">
          <a:avLst>
            <a:gd name="adj" fmla="val 25379"/>
          </a:avLst>
        </a:prstGeom>
        <a:solidFill>
          <a:srgbClr val="FF0000"/>
        </a:solidFill>
        <a:ln w="9525" cmpd="sng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/>
          <a:contourClr>
            <a:srgbClr val="FFFFFF"/>
          </a:contour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MY" sz="1400" b="1">
              <a:solidFill>
                <a:schemeClr val="bg1"/>
              </a:solidFill>
            </a:rPr>
            <a:t>KEMBALI KE MENU</a:t>
          </a:r>
        </a:p>
      </xdr:txBody>
    </xdr:sp>
    <xdr:clientData/>
  </xdr:twoCellAnchor>
  <xdr:twoCellAnchor editAs="oneCell">
    <xdr:from>
      <xdr:col>10</xdr:col>
      <xdr:colOff>10885</xdr:colOff>
      <xdr:row>0</xdr:row>
      <xdr:rowOff>0</xdr:rowOff>
    </xdr:from>
    <xdr:to>
      <xdr:col>11</xdr:col>
      <xdr:colOff>394671</xdr:colOff>
      <xdr:row>3</xdr:row>
      <xdr:rowOff>853</xdr:rowOff>
    </xdr:to>
    <xdr:pic>
      <xdr:nvPicPr>
        <xdr:cNvPr id="4" name="Picture 3" descr="KVSM.pn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6433456" y="0"/>
          <a:ext cx="1058701" cy="67576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V%20SHAS%20LIPIS%2023/Documents/GARIS%20PANDUAN%20PENYEDIAAN%20CLORR-PLORR%20(23022017)%202%20MAC%202017/ADOPobe%20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PB(TEORI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PB(AMALI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FIN"/>
      <sheetName val="Kehadiran"/>
      <sheetName val="PB"/>
      <sheetName val="Rumusan"/>
      <sheetName val="Analisis Prog"/>
      <sheetName val="Analisis Kump"/>
      <sheetName val="Analisis Kes"/>
      <sheetName val="Gred"/>
    </sheetNames>
    <sheetDataSet>
      <sheetData sheetId="0"/>
      <sheetData sheetId="1"/>
      <sheetData sheetId="2"/>
      <sheetData sheetId="3"/>
      <sheetData sheetId="4">
        <row r="8">
          <cell r="F8" t="str">
            <v/>
          </cell>
        </row>
        <row r="9">
          <cell r="F9" t="str">
            <v/>
          </cell>
        </row>
        <row r="10">
          <cell r="F10" t="str">
            <v/>
          </cell>
        </row>
        <row r="11">
          <cell r="F11" t="str">
            <v/>
          </cell>
        </row>
        <row r="12">
          <cell r="F12" t="str">
            <v/>
          </cell>
        </row>
        <row r="13">
          <cell r="F13" t="str">
            <v/>
          </cell>
        </row>
        <row r="14">
          <cell r="F14" t="str">
            <v/>
          </cell>
        </row>
        <row r="15">
          <cell r="F15" t="str">
            <v/>
          </cell>
        </row>
        <row r="16">
          <cell r="F16" t="str">
            <v/>
          </cell>
        </row>
        <row r="17">
          <cell r="F17" t="str">
            <v/>
          </cell>
        </row>
        <row r="18">
          <cell r="F18" t="str">
            <v/>
          </cell>
        </row>
        <row r="19">
          <cell r="F19" t="str">
            <v/>
          </cell>
        </row>
        <row r="20">
          <cell r="F20" t="str">
            <v/>
          </cell>
        </row>
        <row r="21">
          <cell r="F21" t="str">
            <v/>
          </cell>
        </row>
        <row r="22">
          <cell r="F22" t="str">
            <v/>
          </cell>
        </row>
        <row r="23">
          <cell r="F23" t="str">
            <v/>
          </cell>
        </row>
        <row r="24">
          <cell r="F24" t="str">
            <v/>
          </cell>
        </row>
        <row r="25">
          <cell r="F25" t="str">
            <v/>
          </cell>
        </row>
        <row r="26">
          <cell r="F26" t="str">
            <v/>
          </cell>
        </row>
        <row r="27">
          <cell r="F27" t="str">
            <v/>
          </cell>
        </row>
        <row r="28">
          <cell r="F28" t="str">
            <v/>
          </cell>
        </row>
        <row r="29">
          <cell r="F29" t="str">
            <v/>
          </cell>
        </row>
        <row r="30">
          <cell r="F30" t="str">
            <v/>
          </cell>
        </row>
        <row r="31">
          <cell r="F31" t="str">
            <v/>
          </cell>
        </row>
        <row r="32">
          <cell r="F32" t="str">
            <v/>
          </cell>
        </row>
        <row r="33">
          <cell r="F33" t="str">
            <v/>
          </cell>
        </row>
        <row r="34">
          <cell r="F34" t="str">
            <v/>
          </cell>
        </row>
        <row r="35">
          <cell r="F35" t="str">
            <v/>
          </cell>
        </row>
        <row r="36">
          <cell r="F36" t="str">
            <v/>
          </cell>
        </row>
        <row r="37">
          <cell r="F37" t="str">
            <v/>
          </cell>
        </row>
        <row r="38">
          <cell r="F38" t="str">
            <v/>
          </cell>
        </row>
        <row r="39">
          <cell r="F39" t="str">
            <v/>
          </cell>
        </row>
        <row r="40">
          <cell r="F40" t="str">
            <v/>
          </cell>
        </row>
        <row r="41">
          <cell r="F41" t="str">
            <v/>
          </cell>
        </row>
        <row r="42">
          <cell r="F42" t="str">
            <v/>
          </cell>
        </row>
        <row r="43">
          <cell r="F43" t="str">
            <v/>
          </cell>
        </row>
        <row r="44">
          <cell r="F44" t="str">
            <v/>
          </cell>
        </row>
        <row r="45">
          <cell r="F45" t="str">
            <v/>
          </cell>
        </row>
        <row r="46">
          <cell r="F46" t="str">
            <v/>
          </cell>
        </row>
        <row r="47">
          <cell r="F47" t="str">
            <v/>
          </cell>
        </row>
        <row r="48">
          <cell r="F48" t="str">
            <v/>
          </cell>
        </row>
        <row r="49">
          <cell r="F49" t="str">
            <v/>
          </cell>
        </row>
        <row r="50">
          <cell r="F50" t="str">
            <v/>
          </cell>
        </row>
        <row r="51">
          <cell r="F51" t="str">
            <v/>
          </cell>
        </row>
        <row r="52">
          <cell r="F52" t="str">
            <v/>
          </cell>
        </row>
        <row r="53">
          <cell r="F53" t="str">
            <v/>
          </cell>
        </row>
        <row r="54">
          <cell r="F54" t="str">
            <v/>
          </cell>
        </row>
        <row r="55">
          <cell r="F55" t="str">
            <v/>
          </cell>
        </row>
        <row r="56">
          <cell r="F56" t="str">
            <v/>
          </cell>
        </row>
        <row r="57">
          <cell r="F57" t="str">
            <v/>
          </cell>
        </row>
        <row r="58">
          <cell r="F58" t="str">
            <v/>
          </cell>
        </row>
        <row r="59">
          <cell r="F59" t="str">
            <v/>
          </cell>
        </row>
        <row r="60">
          <cell r="F60" t="str">
            <v/>
          </cell>
        </row>
        <row r="61">
          <cell r="F61" t="str">
            <v/>
          </cell>
        </row>
        <row r="62">
          <cell r="F62" t="str">
            <v/>
          </cell>
        </row>
        <row r="63">
          <cell r="F63" t="str">
            <v/>
          </cell>
        </row>
        <row r="64">
          <cell r="F64" t="str">
            <v/>
          </cell>
        </row>
        <row r="65">
          <cell r="F65" t="str">
            <v/>
          </cell>
        </row>
        <row r="66">
          <cell r="F66" t="str">
            <v/>
          </cell>
        </row>
        <row r="67">
          <cell r="F67" t="str">
            <v/>
          </cell>
        </row>
        <row r="68">
          <cell r="F68" t="str">
            <v/>
          </cell>
        </row>
        <row r="69">
          <cell r="F69" t="str">
            <v/>
          </cell>
        </row>
        <row r="70">
          <cell r="F70" t="str">
            <v/>
          </cell>
        </row>
        <row r="71">
          <cell r="F71" t="str">
            <v/>
          </cell>
        </row>
        <row r="72">
          <cell r="F72" t="str">
            <v/>
          </cell>
        </row>
        <row r="73">
          <cell r="F73" t="str">
            <v/>
          </cell>
        </row>
        <row r="74">
          <cell r="F74" t="str">
            <v/>
          </cell>
        </row>
        <row r="75">
          <cell r="F75" t="str">
            <v/>
          </cell>
        </row>
        <row r="76">
          <cell r="F76" t="str">
            <v/>
          </cell>
        </row>
        <row r="77">
          <cell r="F77" t="str">
            <v/>
          </cell>
        </row>
        <row r="78">
          <cell r="F78" t="str">
            <v/>
          </cell>
        </row>
        <row r="79">
          <cell r="F79" t="str">
            <v/>
          </cell>
        </row>
        <row r="80">
          <cell r="F80" t="str">
            <v/>
          </cell>
        </row>
        <row r="81">
          <cell r="F81" t="str">
            <v/>
          </cell>
        </row>
        <row r="82">
          <cell r="F82" t="str">
            <v/>
          </cell>
        </row>
        <row r="83">
          <cell r="F83" t="str">
            <v/>
          </cell>
        </row>
        <row r="84">
          <cell r="F84" t="str">
            <v/>
          </cell>
        </row>
        <row r="85">
          <cell r="F85" t="str">
            <v/>
          </cell>
        </row>
        <row r="86">
          <cell r="F86" t="str">
            <v/>
          </cell>
        </row>
        <row r="87">
          <cell r="F87" t="str">
            <v/>
          </cell>
        </row>
        <row r="88">
          <cell r="F88" t="str">
            <v/>
          </cell>
        </row>
        <row r="89">
          <cell r="F89" t="str">
            <v/>
          </cell>
        </row>
        <row r="90">
          <cell r="F90" t="str">
            <v/>
          </cell>
        </row>
        <row r="91">
          <cell r="F91" t="str">
            <v/>
          </cell>
        </row>
        <row r="92">
          <cell r="F92" t="str">
            <v/>
          </cell>
        </row>
        <row r="93">
          <cell r="F93" t="str">
            <v/>
          </cell>
        </row>
        <row r="94">
          <cell r="F94" t="str">
            <v/>
          </cell>
        </row>
        <row r="95">
          <cell r="F95" t="str">
            <v/>
          </cell>
        </row>
        <row r="96">
          <cell r="F96" t="str">
            <v/>
          </cell>
        </row>
        <row r="97">
          <cell r="F97" t="str">
            <v/>
          </cell>
        </row>
        <row r="98">
          <cell r="F98" t="str">
            <v/>
          </cell>
        </row>
        <row r="99">
          <cell r="F99" t="str">
            <v/>
          </cell>
        </row>
        <row r="100">
          <cell r="F100" t="str">
            <v/>
          </cell>
        </row>
        <row r="101">
          <cell r="F101" t="str">
            <v/>
          </cell>
        </row>
        <row r="102">
          <cell r="F102" t="str">
            <v/>
          </cell>
        </row>
        <row r="103">
          <cell r="F103" t="str">
            <v/>
          </cell>
        </row>
        <row r="104">
          <cell r="F104" t="str">
            <v/>
          </cell>
        </row>
        <row r="105">
          <cell r="F105" t="str">
            <v/>
          </cell>
        </row>
        <row r="106">
          <cell r="F106" t="str">
            <v/>
          </cell>
        </row>
        <row r="107">
          <cell r="F107" t="str">
            <v/>
          </cell>
        </row>
        <row r="108">
          <cell r="F108" t="str">
            <v/>
          </cell>
        </row>
        <row r="109">
          <cell r="F109" t="str">
            <v/>
          </cell>
        </row>
        <row r="110">
          <cell r="F110" t="str">
            <v/>
          </cell>
        </row>
        <row r="111">
          <cell r="F111" t="str">
            <v/>
          </cell>
        </row>
        <row r="112">
          <cell r="F112" t="str">
            <v/>
          </cell>
        </row>
        <row r="113">
          <cell r="F113" t="str">
            <v/>
          </cell>
        </row>
        <row r="114">
          <cell r="F114" t="str">
            <v/>
          </cell>
        </row>
        <row r="115">
          <cell r="F115" t="str">
            <v/>
          </cell>
        </row>
        <row r="116">
          <cell r="F116" t="str">
            <v/>
          </cell>
        </row>
        <row r="117">
          <cell r="F117" t="str">
            <v/>
          </cell>
        </row>
        <row r="118">
          <cell r="F118" t="str">
            <v/>
          </cell>
        </row>
        <row r="119">
          <cell r="F119" t="str">
            <v/>
          </cell>
        </row>
        <row r="120">
          <cell r="F120" t="str">
            <v/>
          </cell>
        </row>
        <row r="121">
          <cell r="F121" t="str">
            <v/>
          </cell>
        </row>
        <row r="122">
          <cell r="F122" t="str">
            <v/>
          </cell>
        </row>
        <row r="123">
          <cell r="F123" t="str">
            <v/>
          </cell>
        </row>
        <row r="124">
          <cell r="F124" t="str">
            <v/>
          </cell>
        </row>
        <row r="125">
          <cell r="F125" t="str">
            <v/>
          </cell>
        </row>
        <row r="126">
          <cell r="F126" t="str">
            <v/>
          </cell>
        </row>
        <row r="127">
          <cell r="F127" t="str">
            <v/>
          </cell>
        </row>
        <row r="128">
          <cell r="F128" t="str">
            <v/>
          </cell>
        </row>
        <row r="129">
          <cell r="F129" t="str">
            <v/>
          </cell>
        </row>
        <row r="130">
          <cell r="F130" t="str">
            <v/>
          </cell>
        </row>
        <row r="131">
          <cell r="F131" t="str">
            <v/>
          </cell>
        </row>
        <row r="132">
          <cell r="F132" t="str">
            <v/>
          </cell>
        </row>
        <row r="133">
          <cell r="F133" t="str">
            <v/>
          </cell>
        </row>
        <row r="134">
          <cell r="F134" t="str">
            <v/>
          </cell>
        </row>
        <row r="135">
          <cell r="F135" t="str">
            <v/>
          </cell>
        </row>
        <row r="136">
          <cell r="F136" t="str">
            <v/>
          </cell>
        </row>
        <row r="137">
          <cell r="F137" t="str">
            <v/>
          </cell>
        </row>
        <row r="138">
          <cell r="F138" t="str">
            <v/>
          </cell>
        </row>
        <row r="139">
          <cell r="F139" t="str">
            <v/>
          </cell>
        </row>
        <row r="140">
          <cell r="F140" t="str">
            <v/>
          </cell>
        </row>
        <row r="141">
          <cell r="F141" t="str">
            <v/>
          </cell>
        </row>
        <row r="142">
          <cell r="F142" t="str">
            <v/>
          </cell>
        </row>
        <row r="143">
          <cell r="F143" t="str">
            <v/>
          </cell>
        </row>
        <row r="144">
          <cell r="F144" t="str">
            <v/>
          </cell>
        </row>
        <row r="145">
          <cell r="F145" t="str">
            <v/>
          </cell>
        </row>
        <row r="146">
          <cell r="F146" t="str">
            <v/>
          </cell>
        </row>
        <row r="147">
          <cell r="F147" t="str">
            <v/>
          </cell>
        </row>
        <row r="148">
          <cell r="F148" t="str">
            <v/>
          </cell>
        </row>
        <row r="149">
          <cell r="F149" t="str">
            <v/>
          </cell>
        </row>
        <row r="150">
          <cell r="F150" t="str">
            <v/>
          </cell>
        </row>
        <row r="151">
          <cell r="F151" t="str">
            <v/>
          </cell>
        </row>
        <row r="152">
          <cell r="F152" t="str">
            <v/>
          </cell>
        </row>
        <row r="153">
          <cell r="F153" t="str">
            <v/>
          </cell>
        </row>
        <row r="154">
          <cell r="F154" t="str">
            <v/>
          </cell>
        </row>
        <row r="155">
          <cell r="F155" t="str">
            <v/>
          </cell>
        </row>
        <row r="156">
          <cell r="F156" t="str">
            <v/>
          </cell>
        </row>
        <row r="157">
          <cell r="F157" t="str">
            <v/>
          </cell>
        </row>
        <row r="158">
          <cell r="F158" t="str">
            <v/>
          </cell>
        </row>
        <row r="159">
          <cell r="F159" t="str">
            <v/>
          </cell>
        </row>
        <row r="160">
          <cell r="F160" t="str">
            <v/>
          </cell>
        </row>
        <row r="161">
          <cell r="F161" t="str">
            <v/>
          </cell>
        </row>
        <row r="162">
          <cell r="F162" t="str">
            <v/>
          </cell>
        </row>
        <row r="163">
          <cell r="F163" t="str">
            <v/>
          </cell>
        </row>
        <row r="164">
          <cell r="F164" t="str">
            <v/>
          </cell>
        </row>
        <row r="165">
          <cell r="F165" t="str">
            <v/>
          </cell>
        </row>
        <row r="166">
          <cell r="F166" t="str">
            <v/>
          </cell>
        </row>
        <row r="167">
          <cell r="F167" t="str">
            <v/>
          </cell>
        </row>
        <row r="168">
          <cell r="F168" t="str">
            <v/>
          </cell>
        </row>
        <row r="169">
          <cell r="F169" t="str">
            <v/>
          </cell>
        </row>
        <row r="170">
          <cell r="F170" t="str">
            <v/>
          </cell>
        </row>
        <row r="171">
          <cell r="F171" t="str">
            <v/>
          </cell>
        </row>
        <row r="172">
          <cell r="F172" t="str">
            <v/>
          </cell>
        </row>
        <row r="173">
          <cell r="F173" t="str">
            <v/>
          </cell>
        </row>
        <row r="174">
          <cell r="F174" t="str">
            <v/>
          </cell>
        </row>
        <row r="175">
          <cell r="F175" t="str">
            <v/>
          </cell>
        </row>
        <row r="176">
          <cell r="F176" t="str">
            <v/>
          </cell>
        </row>
        <row r="177">
          <cell r="F177" t="str">
            <v/>
          </cell>
        </row>
        <row r="178">
          <cell r="F178" t="str">
            <v/>
          </cell>
        </row>
        <row r="179">
          <cell r="F179" t="str">
            <v/>
          </cell>
        </row>
        <row r="180">
          <cell r="F180" t="str">
            <v/>
          </cell>
        </row>
        <row r="181">
          <cell r="F181" t="str">
            <v/>
          </cell>
        </row>
        <row r="182">
          <cell r="F182" t="str">
            <v/>
          </cell>
        </row>
        <row r="183">
          <cell r="F183" t="str">
            <v/>
          </cell>
        </row>
        <row r="184">
          <cell r="F184" t="str">
            <v/>
          </cell>
        </row>
        <row r="185">
          <cell r="F185" t="str">
            <v/>
          </cell>
        </row>
        <row r="186">
          <cell r="F186" t="str">
            <v/>
          </cell>
        </row>
        <row r="187">
          <cell r="F187" t="str">
            <v/>
          </cell>
        </row>
        <row r="188">
          <cell r="F188" t="str">
            <v/>
          </cell>
        </row>
        <row r="189">
          <cell r="F189" t="str">
            <v/>
          </cell>
        </row>
        <row r="190">
          <cell r="F190" t="str">
            <v/>
          </cell>
        </row>
        <row r="191">
          <cell r="F191" t="str">
            <v/>
          </cell>
        </row>
        <row r="192">
          <cell r="F192" t="str">
            <v/>
          </cell>
        </row>
        <row r="193">
          <cell r="F193" t="str">
            <v/>
          </cell>
        </row>
        <row r="194">
          <cell r="F194" t="str">
            <v/>
          </cell>
        </row>
        <row r="195">
          <cell r="F195" t="str">
            <v/>
          </cell>
        </row>
        <row r="196">
          <cell r="F196" t="str">
            <v/>
          </cell>
        </row>
        <row r="197">
          <cell r="F197" t="str">
            <v/>
          </cell>
        </row>
        <row r="198">
          <cell r="F198" t="str">
            <v/>
          </cell>
        </row>
        <row r="199">
          <cell r="F199" t="str">
            <v/>
          </cell>
        </row>
        <row r="200">
          <cell r="F200" t="str">
            <v/>
          </cell>
        </row>
        <row r="201">
          <cell r="F201" t="str">
            <v/>
          </cell>
        </row>
        <row r="202">
          <cell r="F202" t="str">
            <v/>
          </cell>
        </row>
        <row r="203">
          <cell r="F203" t="str">
            <v/>
          </cell>
        </row>
        <row r="204">
          <cell r="F204" t="str">
            <v/>
          </cell>
        </row>
        <row r="205">
          <cell r="F205" t="str">
            <v/>
          </cell>
        </row>
        <row r="206">
          <cell r="F206" t="str">
            <v/>
          </cell>
        </row>
        <row r="207">
          <cell r="F207" t="str">
            <v/>
          </cell>
        </row>
        <row r="208">
          <cell r="F208" t="str">
            <v/>
          </cell>
        </row>
        <row r="209">
          <cell r="F209" t="str">
            <v/>
          </cell>
        </row>
        <row r="210">
          <cell r="F210" t="str">
            <v/>
          </cell>
        </row>
        <row r="211">
          <cell r="F211" t="str">
            <v/>
          </cell>
        </row>
        <row r="212">
          <cell r="F212" t="str">
            <v/>
          </cell>
        </row>
        <row r="213">
          <cell r="F213" t="str">
            <v/>
          </cell>
        </row>
        <row r="214">
          <cell r="F214" t="str">
            <v/>
          </cell>
        </row>
        <row r="215">
          <cell r="F215" t="str">
            <v/>
          </cell>
        </row>
        <row r="216">
          <cell r="F216" t="str">
            <v/>
          </cell>
        </row>
        <row r="217">
          <cell r="F217" t="str">
            <v/>
          </cell>
        </row>
        <row r="218">
          <cell r="F218" t="str">
            <v/>
          </cell>
        </row>
        <row r="219">
          <cell r="F219" t="str">
            <v/>
          </cell>
        </row>
        <row r="220">
          <cell r="F220" t="str">
            <v/>
          </cell>
        </row>
        <row r="221">
          <cell r="F221" t="str">
            <v/>
          </cell>
        </row>
        <row r="222">
          <cell r="F222" t="str">
            <v/>
          </cell>
        </row>
        <row r="223">
          <cell r="F223" t="str">
            <v/>
          </cell>
        </row>
        <row r="224">
          <cell r="F224" t="str">
            <v/>
          </cell>
        </row>
        <row r="225">
          <cell r="F225" t="str">
            <v/>
          </cell>
        </row>
        <row r="226">
          <cell r="F226" t="str">
            <v/>
          </cell>
        </row>
        <row r="227">
          <cell r="F227" t="str">
            <v/>
          </cell>
        </row>
        <row r="228">
          <cell r="F228" t="str">
            <v/>
          </cell>
        </row>
        <row r="229">
          <cell r="F229" t="str">
            <v/>
          </cell>
        </row>
        <row r="230">
          <cell r="F230" t="str">
            <v/>
          </cell>
        </row>
        <row r="231">
          <cell r="F231" t="str">
            <v/>
          </cell>
        </row>
        <row r="232">
          <cell r="F232" t="str">
            <v/>
          </cell>
        </row>
        <row r="233">
          <cell r="F233" t="str">
            <v/>
          </cell>
        </row>
        <row r="234">
          <cell r="F234" t="str">
            <v/>
          </cell>
        </row>
        <row r="235">
          <cell r="F235" t="str">
            <v/>
          </cell>
        </row>
        <row r="236">
          <cell r="F236" t="str">
            <v/>
          </cell>
        </row>
        <row r="237">
          <cell r="F237" t="str">
            <v/>
          </cell>
        </row>
        <row r="238">
          <cell r="F238" t="str">
            <v/>
          </cell>
        </row>
        <row r="239">
          <cell r="F239" t="str">
            <v/>
          </cell>
        </row>
        <row r="240">
          <cell r="F240" t="str">
            <v/>
          </cell>
        </row>
        <row r="241">
          <cell r="F241" t="str">
            <v/>
          </cell>
        </row>
        <row r="242">
          <cell r="F242" t="str">
            <v/>
          </cell>
        </row>
        <row r="243">
          <cell r="F243" t="str">
            <v/>
          </cell>
        </row>
        <row r="244">
          <cell r="F244" t="str">
            <v/>
          </cell>
        </row>
        <row r="245">
          <cell r="F245" t="str">
            <v/>
          </cell>
        </row>
        <row r="246">
          <cell r="F246" t="str">
            <v/>
          </cell>
        </row>
        <row r="247">
          <cell r="F247" t="str">
            <v/>
          </cell>
        </row>
        <row r="248">
          <cell r="F248" t="str">
            <v/>
          </cell>
        </row>
        <row r="249">
          <cell r="F249" t="str">
            <v/>
          </cell>
        </row>
        <row r="250">
          <cell r="F250" t="str">
            <v/>
          </cell>
        </row>
        <row r="251">
          <cell r="F251" t="str">
            <v/>
          </cell>
        </row>
        <row r="252">
          <cell r="F252" t="str">
            <v/>
          </cell>
        </row>
        <row r="253">
          <cell r="F253" t="str">
            <v/>
          </cell>
        </row>
        <row r="254">
          <cell r="F254" t="str">
            <v/>
          </cell>
        </row>
        <row r="255">
          <cell r="F255" t="str">
            <v/>
          </cell>
        </row>
        <row r="256">
          <cell r="F256" t="str">
            <v/>
          </cell>
        </row>
        <row r="257">
          <cell r="F257" t="str">
            <v/>
          </cell>
        </row>
        <row r="258">
          <cell r="F258" t="str">
            <v/>
          </cell>
        </row>
        <row r="259">
          <cell r="F259" t="str">
            <v/>
          </cell>
        </row>
        <row r="260">
          <cell r="F260" t="str">
            <v/>
          </cell>
        </row>
        <row r="261">
          <cell r="F261" t="str">
            <v/>
          </cell>
        </row>
        <row r="262">
          <cell r="F262" t="str">
            <v/>
          </cell>
        </row>
        <row r="263">
          <cell r="F263" t="str">
            <v/>
          </cell>
        </row>
        <row r="264">
          <cell r="F264" t="str">
            <v/>
          </cell>
        </row>
        <row r="265">
          <cell r="F265" t="str">
            <v/>
          </cell>
        </row>
        <row r="266">
          <cell r="F266" t="str">
            <v/>
          </cell>
        </row>
        <row r="267">
          <cell r="F267" t="str">
            <v/>
          </cell>
        </row>
        <row r="268">
          <cell r="F268" t="str">
            <v/>
          </cell>
        </row>
        <row r="269">
          <cell r="F269" t="str">
            <v/>
          </cell>
        </row>
        <row r="270">
          <cell r="F270" t="str">
            <v/>
          </cell>
        </row>
        <row r="271">
          <cell r="F271" t="str">
            <v/>
          </cell>
        </row>
        <row r="272">
          <cell r="F272" t="str">
            <v/>
          </cell>
        </row>
        <row r="273">
          <cell r="F273" t="str">
            <v/>
          </cell>
        </row>
        <row r="274">
          <cell r="F274" t="str">
            <v/>
          </cell>
        </row>
        <row r="275">
          <cell r="F275" t="str">
            <v/>
          </cell>
        </row>
        <row r="276">
          <cell r="F276" t="str">
            <v/>
          </cell>
        </row>
        <row r="277">
          <cell r="F277" t="str">
            <v/>
          </cell>
        </row>
        <row r="278">
          <cell r="F278" t="str">
            <v/>
          </cell>
        </row>
        <row r="279">
          <cell r="F279" t="str">
            <v/>
          </cell>
        </row>
        <row r="280">
          <cell r="F280" t="str">
            <v/>
          </cell>
        </row>
        <row r="281">
          <cell r="F281" t="str">
            <v/>
          </cell>
        </row>
        <row r="282">
          <cell r="F282" t="str">
            <v/>
          </cell>
        </row>
        <row r="283">
          <cell r="F283" t="str">
            <v/>
          </cell>
        </row>
        <row r="284">
          <cell r="F284" t="str">
            <v/>
          </cell>
        </row>
        <row r="285">
          <cell r="F285" t="str">
            <v/>
          </cell>
        </row>
        <row r="286">
          <cell r="F286" t="str">
            <v/>
          </cell>
        </row>
        <row r="287">
          <cell r="F287" t="str">
            <v/>
          </cell>
        </row>
        <row r="288">
          <cell r="F288" t="str">
            <v/>
          </cell>
        </row>
        <row r="289">
          <cell r="F289" t="str">
            <v/>
          </cell>
        </row>
        <row r="290">
          <cell r="F290" t="str">
            <v/>
          </cell>
        </row>
        <row r="291">
          <cell r="F291" t="str">
            <v/>
          </cell>
        </row>
        <row r="292">
          <cell r="F292" t="str">
            <v/>
          </cell>
        </row>
        <row r="293">
          <cell r="F293" t="str">
            <v/>
          </cell>
        </row>
        <row r="294">
          <cell r="F294" t="str">
            <v/>
          </cell>
        </row>
        <row r="295">
          <cell r="F295" t="str">
            <v/>
          </cell>
        </row>
        <row r="296">
          <cell r="F296" t="str">
            <v/>
          </cell>
        </row>
        <row r="297">
          <cell r="F297" t="str">
            <v/>
          </cell>
        </row>
        <row r="298">
          <cell r="F298" t="str">
            <v/>
          </cell>
        </row>
        <row r="299">
          <cell r="F299" t="str">
            <v/>
          </cell>
        </row>
        <row r="300">
          <cell r="F300" t="str">
            <v/>
          </cell>
        </row>
        <row r="301">
          <cell r="F301" t="str">
            <v/>
          </cell>
        </row>
        <row r="302">
          <cell r="F302" t="str">
            <v/>
          </cell>
        </row>
        <row r="303">
          <cell r="F303" t="str">
            <v/>
          </cell>
        </row>
        <row r="304">
          <cell r="F304" t="str">
            <v/>
          </cell>
        </row>
        <row r="305">
          <cell r="F305" t="str">
            <v/>
          </cell>
        </row>
        <row r="306">
          <cell r="F306" t="str">
            <v/>
          </cell>
        </row>
        <row r="307">
          <cell r="F307" t="str">
            <v/>
          </cell>
        </row>
        <row r="308">
          <cell r="F308" t="str">
            <v/>
          </cell>
        </row>
        <row r="309">
          <cell r="F309" t="str">
            <v/>
          </cell>
        </row>
        <row r="310">
          <cell r="F310" t="str">
            <v/>
          </cell>
        </row>
        <row r="311">
          <cell r="F311" t="str">
            <v/>
          </cell>
        </row>
        <row r="312">
          <cell r="F312" t="str">
            <v/>
          </cell>
        </row>
        <row r="313">
          <cell r="F313" t="str">
            <v/>
          </cell>
        </row>
        <row r="314">
          <cell r="F314" t="str">
            <v/>
          </cell>
        </row>
        <row r="315">
          <cell r="F315" t="str">
            <v/>
          </cell>
        </row>
        <row r="316">
          <cell r="F316" t="str">
            <v/>
          </cell>
        </row>
        <row r="317">
          <cell r="F317" t="str">
            <v/>
          </cell>
        </row>
        <row r="318">
          <cell r="F318" t="str">
            <v/>
          </cell>
        </row>
        <row r="319">
          <cell r="F319" t="str">
            <v/>
          </cell>
        </row>
        <row r="320">
          <cell r="F320" t="str">
            <v/>
          </cell>
        </row>
        <row r="321">
          <cell r="F321" t="str">
            <v/>
          </cell>
        </row>
        <row r="322">
          <cell r="F322" t="str">
            <v/>
          </cell>
        </row>
        <row r="323">
          <cell r="F323" t="str">
            <v/>
          </cell>
        </row>
        <row r="324">
          <cell r="F324" t="str">
            <v/>
          </cell>
        </row>
        <row r="325">
          <cell r="F325" t="str">
            <v/>
          </cell>
        </row>
        <row r="326">
          <cell r="F326" t="str">
            <v/>
          </cell>
        </row>
        <row r="327">
          <cell r="F327" t="str">
            <v/>
          </cell>
        </row>
        <row r="328">
          <cell r="F328" t="str">
            <v/>
          </cell>
        </row>
        <row r="329">
          <cell r="F329" t="str">
            <v/>
          </cell>
        </row>
        <row r="330">
          <cell r="F330" t="str">
            <v/>
          </cell>
        </row>
        <row r="331">
          <cell r="F331" t="str">
            <v/>
          </cell>
        </row>
        <row r="332">
          <cell r="F332" t="str">
            <v/>
          </cell>
        </row>
        <row r="333">
          <cell r="F333" t="str">
            <v/>
          </cell>
        </row>
        <row r="334">
          <cell r="F334" t="str">
            <v/>
          </cell>
        </row>
        <row r="335">
          <cell r="F335" t="str">
            <v/>
          </cell>
        </row>
        <row r="336">
          <cell r="F336" t="str">
            <v/>
          </cell>
        </row>
        <row r="337">
          <cell r="F337" t="str">
            <v/>
          </cell>
        </row>
        <row r="338">
          <cell r="F338" t="str">
            <v/>
          </cell>
        </row>
        <row r="339">
          <cell r="F339" t="str">
            <v/>
          </cell>
        </row>
        <row r="340">
          <cell r="F340" t="str">
            <v/>
          </cell>
        </row>
        <row r="341">
          <cell r="F341" t="str">
            <v/>
          </cell>
        </row>
        <row r="342">
          <cell r="F342" t="str">
            <v/>
          </cell>
        </row>
        <row r="343">
          <cell r="F343" t="str">
            <v/>
          </cell>
        </row>
        <row r="344">
          <cell r="F344" t="str">
            <v/>
          </cell>
        </row>
        <row r="345">
          <cell r="F345" t="str">
            <v/>
          </cell>
        </row>
        <row r="346">
          <cell r="F346" t="str">
            <v/>
          </cell>
        </row>
        <row r="347">
          <cell r="F347" t="str">
            <v/>
          </cell>
        </row>
        <row r="348">
          <cell r="F348" t="str">
            <v/>
          </cell>
        </row>
        <row r="349">
          <cell r="F349" t="str">
            <v/>
          </cell>
        </row>
        <row r="350">
          <cell r="F350" t="str">
            <v/>
          </cell>
        </row>
        <row r="351">
          <cell r="F351" t="str">
            <v/>
          </cell>
        </row>
        <row r="352">
          <cell r="F352" t="str">
            <v/>
          </cell>
        </row>
        <row r="353">
          <cell r="F353" t="str">
            <v/>
          </cell>
        </row>
        <row r="354">
          <cell r="F354" t="str">
            <v/>
          </cell>
        </row>
        <row r="355">
          <cell r="F355" t="str">
            <v/>
          </cell>
        </row>
        <row r="356">
          <cell r="F356" t="str">
            <v/>
          </cell>
        </row>
        <row r="357">
          <cell r="F357" t="str">
            <v/>
          </cell>
        </row>
        <row r="358">
          <cell r="F358" t="str">
            <v/>
          </cell>
        </row>
        <row r="359">
          <cell r="F359" t="str">
            <v/>
          </cell>
        </row>
        <row r="360">
          <cell r="F360" t="str">
            <v/>
          </cell>
        </row>
        <row r="361">
          <cell r="F361" t="str">
            <v/>
          </cell>
        </row>
        <row r="362">
          <cell r="F362" t="str">
            <v/>
          </cell>
        </row>
        <row r="363">
          <cell r="F363" t="str">
            <v/>
          </cell>
        </row>
        <row r="364">
          <cell r="F364" t="str">
            <v/>
          </cell>
        </row>
        <row r="365">
          <cell r="F365" t="str">
            <v/>
          </cell>
        </row>
        <row r="366">
          <cell r="F366" t="str">
            <v/>
          </cell>
        </row>
        <row r="367">
          <cell r="F367" t="str">
            <v/>
          </cell>
        </row>
        <row r="368">
          <cell r="F368" t="str">
            <v/>
          </cell>
        </row>
        <row r="369">
          <cell r="F369" t="str">
            <v/>
          </cell>
        </row>
        <row r="370">
          <cell r="F370" t="str">
            <v/>
          </cell>
        </row>
        <row r="371">
          <cell r="F371" t="str">
            <v/>
          </cell>
        </row>
        <row r="372">
          <cell r="F372" t="str">
            <v/>
          </cell>
        </row>
        <row r="373">
          <cell r="F373" t="str">
            <v/>
          </cell>
        </row>
        <row r="374">
          <cell r="F374" t="str">
            <v/>
          </cell>
        </row>
        <row r="375">
          <cell r="F375" t="str">
            <v/>
          </cell>
        </row>
        <row r="376">
          <cell r="F376" t="str">
            <v/>
          </cell>
        </row>
        <row r="377">
          <cell r="F377" t="str">
            <v/>
          </cell>
        </row>
        <row r="378">
          <cell r="F378" t="str">
            <v/>
          </cell>
        </row>
        <row r="379">
          <cell r="F379" t="str">
            <v/>
          </cell>
        </row>
        <row r="380">
          <cell r="F380" t="str">
            <v/>
          </cell>
        </row>
        <row r="381">
          <cell r="F381" t="str">
            <v/>
          </cell>
        </row>
        <row r="382">
          <cell r="F382" t="str">
            <v/>
          </cell>
        </row>
        <row r="383">
          <cell r="F383" t="str">
            <v/>
          </cell>
        </row>
        <row r="384">
          <cell r="F384" t="str">
            <v/>
          </cell>
        </row>
        <row r="385">
          <cell r="F385" t="str">
            <v/>
          </cell>
        </row>
        <row r="386">
          <cell r="F386" t="str">
            <v/>
          </cell>
        </row>
        <row r="387">
          <cell r="F387" t="str">
            <v/>
          </cell>
        </row>
        <row r="388">
          <cell r="F388" t="str">
            <v/>
          </cell>
        </row>
        <row r="389">
          <cell r="F389" t="str">
            <v/>
          </cell>
        </row>
        <row r="390">
          <cell r="F390" t="str">
            <v/>
          </cell>
        </row>
        <row r="391">
          <cell r="F391" t="str">
            <v/>
          </cell>
        </row>
        <row r="392">
          <cell r="F392" t="str">
            <v/>
          </cell>
        </row>
        <row r="393">
          <cell r="F393" t="str">
            <v/>
          </cell>
        </row>
        <row r="394">
          <cell r="F394" t="str">
            <v/>
          </cell>
        </row>
        <row r="395">
          <cell r="F395" t="str">
            <v/>
          </cell>
        </row>
        <row r="396">
          <cell r="F396" t="str">
            <v/>
          </cell>
        </row>
        <row r="397">
          <cell r="F397" t="str">
            <v/>
          </cell>
        </row>
        <row r="398">
          <cell r="F398" t="str">
            <v/>
          </cell>
        </row>
        <row r="399">
          <cell r="F399" t="str">
            <v/>
          </cell>
        </row>
        <row r="400">
          <cell r="F400" t="str">
            <v/>
          </cell>
        </row>
        <row r="401">
          <cell r="F401" t="str">
            <v/>
          </cell>
        </row>
        <row r="402">
          <cell r="F402" t="str">
            <v/>
          </cell>
        </row>
        <row r="403">
          <cell r="F403" t="str">
            <v/>
          </cell>
        </row>
        <row r="404">
          <cell r="F404" t="str">
            <v/>
          </cell>
        </row>
        <row r="405">
          <cell r="F405" t="str">
            <v/>
          </cell>
        </row>
        <row r="406">
          <cell r="F406" t="str">
            <v/>
          </cell>
        </row>
        <row r="407">
          <cell r="F407" t="str">
            <v/>
          </cell>
        </row>
        <row r="408">
          <cell r="F408" t="str">
            <v/>
          </cell>
        </row>
        <row r="409">
          <cell r="F409" t="str">
            <v/>
          </cell>
        </row>
        <row r="410">
          <cell r="F410" t="str">
            <v/>
          </cell>
        </row>
        <row r="411">
          <cell r="F411" t="str">
            <v/>
          </cell>
        </row>
        <row r="412">
          <cell r="F412" t="str">
            <v/>
          </cell>
        </row>
        <row r="413">
          <cell r="F413" t="str">
            <v/>
          </cell>
        </row>
        <row r="414">
          <cell r="F414" t="str">
            <v/>
          </cell>
        </row>
        <row r="415">
          <cell r="F415" t="str">
            <v/>
          </cell>
        </row>
        <row r="416">
          <cell r="F416" t="str">
            <v/>
          </cell>
        </row>
        <row r="417">
          <cell r="F417" t="str">
            <v/>
          </cell>
        </row>
        <row r="418">
          <cell r="F418" t="str">
            <v/>
          </cell>
        </row>
        <row r="419">
          <cell r="F419" t="str">
            <v/>
          </cell>
        </row>
        <row r="420">
          <cell r="F420" t="str">
            <v/>
          </cell>
        </row>
        <row r="421">
          <cell r="F421" t="str">
            <v/>
          </cell>
        </row>
        <row r="422">
          <cell r="F422" t="str">
            <v/>
          </cell>
        </row>
        <row r="423">
          <cell r="F423" t="str">
            <v/>
          </cell>
        </row>
        <row r="424">
          <cell r="F424" t="str">
            <v/>
          </cell>
        </row>
        <row r="425">
          <cell r="F425" t="str">
            <v/>
          </cell>
        </row>
        <row r="426">
          <cell r="F426" t="str">
            <v/>
          </cell>
        </row>
        <row r="427">
          <cell r="F427" t="str">
            <v/>
          </cell>
        </row>
        <row r="428">
          <cell r="F428" t="str">
            <v/>
          </cell>
        </row>
        <row r="429">
          <cell r="F429" t="str">
            <v/>
          </cell>
        </row>
        <row r="430">
          <cell r="F430" t="str">
            <v/>
          </cell>
        </row>
        <row r="431">
          <cell r="F431" t="str">
            <v/>
          </cell>
        </row>
        <row r="432">
          <cell r="F432" t="str">
            <v/>
          </cell>
        </row>
        <row r="433">
          <cell r="F433" t="str">
            <v/>
          </cell>
        </row>
        <row r="434">
          <cell r="F434" t="str">
            <v/>
          </cell>
        </row>
        <row r="435">
          <cell r="F435" t="str">
            <v/>
          </cell>
        </row>
        <row r="436">
          <cell r="F436" t="str">
            <v/>
          </cell>
        </row>
        <row r="437">
          <cell r="F437" t="str">
            <v/>
          </cell>
        </row>
        <row r="438">
          <cell r="F438" t="str">
            <v/>
          </cell>
        </row>
        <row r="439">
          <cell r="F439" t="str">
            <v/>
          </cell>
        </row>
        <row r="440">
          <cell r="F440" t="str">
            <v/>
          </cell>
        </row>
        <row r="441">
          <cell r="F441" t="str">
            <v/>
          </cell>
        </row>
        <row r="442">
          <cell r="F442" t="str">
            <v/>
          </cell>
        </row>
        <row r="443">
          <cell r="F443" t="str">
            <v/>
          </cell>
        </row>
        <row r="444">
          <cell r="F444" t="str">
            <v/>
          </cell>
        </row>
        <row r="445">
          <cell r="F445" t="str">
            <v/>
          </cell>
        </row>
        <row r="446">
          <cell r="F446" t="str">
            <v/>
          </cell>
        </row>
        <row r="447">
          <cell r="F447" t="str">
            <v/>
          </cell>
        </row>
        <row r="448">
          <cell r="F448" t="str">
            <v/>
          </cell>
        </row>
        <row r="449">
          <cell r="F449" t="str">
            <v/>
          </cell>
        </row>
        <row r="450">
          <cell r="F450" t="str">
            <v/>
          </cell>
        </row>
        <row r="451">
          <cell r="F451" t="str">
            <v/>
          </cell>
        </row>
        <row r="452">
          <cell r="F452" t="str">
            <v/>
          </cell>
        </row>
        <row r="453">
          <cell r="F453" t="str">
            <v/>
          </cell>
        </row>
        <row r="454">
          <cell r="F454" t="str">
            <v/>
          </cell>
        </row>
        <row r="455">
          <cell r="F455" t="str">
            <v/>
          </cell>
        </row>
        <row r="456">
          <cell r="F456" t="str">
            <v/>
          </cell>
        </row>
        <row r="457">
          <cell r="F457" t="str">
            <v/>
          </cell>
        </row>
        <row r="458">
          <cell r="F458" t="str">
            <v/>
          </cell>
        </row>
        <row r="459">
          <cell r="F459" t="str">
            <v/>
          </cell>
        </row>
        <row r="460">
          <cell r="F460" t="str">
            <v/>
          </cell>
        </row>
        <row r="461">
          <cell r="F461" t="str">
            <v/>
          </cell>
        </row>
        <row r="462">
          <cell r="F462" t="str">
            <v/>
          </cell>
        </row>
        <row r="463">
          <cell r="F463" t="str">
            <v/>
          </cell>
        </row>
        <row r="464">
          <cell r="F464" t="str">
            <v/>
          </cell>
        </row>
        <row r="465">
          <cell r="F465" t="str">
            <v/>
          </cell>
        </row>
        <row r="466">
          <cell r="F466" t="str">
            <v/>
          </cell>
        </row>
        <row r="467">
          <cell r="F467" t="str">
            <v/>
          </cell>
        </row>
        <row r="468">
          <cell r="F468" t="str">
            <v/>
          </cell>
        </row>
        <row r="469">
          <cell r="F469" t="str">
            <v/>
          </cell>
        </row>
        <row r="470">
          <cell r="F470" t="str">
            <v/>
          </cell>
        </row>
        <row r="471">
          <cell r="F471" t="str">
            <v/>
          </cell>
        </row>
        <row r="472">
          <cell r="F472" t="str">
            <v/>
          </cell>
        </row>
        <row r="473">
          <cell r="F473" t="str">
            <v/>
          </cell>
        </row>
        <row r="474">
          <cell r="F474" t="str">
            <v/>
          </cell>
        </row>
        <row r="475">
          <cell r="F475" t="str">
            <v/>
          </cell>
        </row>
        <row r="476">
          <cell r="F476" t="str">
            <v/>
          </cell>
        </row>
        <row r="477">
          <cell r="F477" t="str">
            <v/>
          </cell>
        </row>
        <row r="478">
          <cell r="F478" t="str">
            <v/>
          </cell>
        </row>
        <row r="479">
          <cell r="F479" t="str">
            <v/>
          </cell>
        </row>
        <row r="480">
          <cell r="F480" t="str">
            <v/>
          </cell>
        </row>
        <row r="481">
          <cell r="F481" t="str">
            <v/>
          </cell>
        </row>
        <row r="482">
          <cell r="F482" t="str">
            <v/>
          </cell>
        </row>
        <row r="483">
          <cell r="F483" t="str">
            <v/>
          </cell>
        </row>
        <row r="484">
          <cell r="F484" t="str">
            <v/>
          </cell>
        </row>
        <row r="485">
          <cell r="F485" t="str">
            <v/>
          </cell>
        </row>
        <row r="486">
          <cell r="F486" t="str">
            <v/>
          </cell>
        </row>
        <row r="487">
          <cell r="F487" t="str">
            <v/>
          </cell>
        </row>
        <row r="488">
          <cell r="F488" t="str">
            <v/>
          </cell>
        </row>
        <row r="489">
          <cell r="F489" t="str">
            <v/>
          </cell>
        </row>
        <row r="490">
          <cell r="F490" t="str">
            <v/>
          </cell>
        </row>
        <row r="491">
          <cell r="F491" t="str">
            <v/>
          </cell>
        </row>
        <row r="492">
          <cell r="F492" t="str">
            <v/>
          </cell>
        </row>
        <row r="493">
          <cell r="F493" t="str">
            <v/>
          </cell>
        </row>
        <row r="494">
          <cell r="F494" t="str">
            <v/>
          </cell>
        </row>
        <row r="495">
          <cell r="F495" t="str">
            <v/>
          </cell>
        </row>
        <row r="496">
          <cell r="F496" t="str">
            <v/>
          </cell>
        </row>
        <row r="497">
          <cell r="F497" t="str">
            <v/>
          </cell>
        </row>
        <row r="498">
          <cell r="F498" t="str">
            <v/>
          </cell>
        </row>
        <row r="499">
          <cell r="F499" t="str">
            <v/>
          </cell>
        </row>
        <row r="500">
          <cell r="F500" t="str">
            <v/>
          </cell>
        </row>
        <row r="501">
          <cell r="F501" t="str">
            <v/>
          </cell>
        </row>
        <row r="502">
          <cell r="F502" t="str">
            <v/>
          </cell>
        </row>
        <row r="503">
          <cell r="F503" t="str">
            <v/>
          </cell>
        </row>
        <row r="504">
          <cell r="F504" t="str">
            <v/>
          </cell>
        </row>
        <row r="505">
          <cell r="F505" t="str">
            <v/>
          </cell>
        </row>
        <row r="506">
          <cell r="F506" t="str">
            <v/>
          </cell>
        </row>
        <row r="507">
          <cell r="F507" t="str">
            <v/>
          </cell>
        </row>
      </sheetData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B(TEORI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B(AMALI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showGridLines="0" zoomScale="65" zoomScaleNormal="65" workbookViewId="0"/>
  </sheetViews>
  <sheetFormatPr defaultColWidth="8.85546875" defaultRowHeight="15"/>
  <cols>
    <col min="1" max="1" width="5.140625" style="309" customWidth="1"/>
    <col min="2" max="2" width="6.7109375" style="243" customWidth="1"/>
    <col min="3" max="3" width="63.42578125" style="310" customWidth="1"/>
    <col min="4" max="4" width="17.42578125" style="311" customWidth="1"/>
    <col min="5" max="5" width="19.7109375" style="311" customWidth="1"/>
    <col min="6" max="16384" width="8.85546875" style="309"/>
  </cols>
  <sheetData>
    <row r="1" spans="1:5" ht="18.75">
      <c r="A1" s="308"/>
      <c r="B1" s="515" t="s">
        <v>76</v>
      </c>
      <c r="C1" s="516"/>
      <c r="D1" s="516"/>
      <c r="E1" s="516"/>
    </row>
    <row r="2" spans="1:5" ht="15.75" thickBot="1"/>
    <row r="3" spans="1:5" ht="22.9" customHeight="1" thickBot="1">
      <c r="B3" s="312" t="s">
        <v>4</v>
      </c>
      <c r="C3" s="313" t="s">
        <v>57</v>
      </c>
      <c r="D3" s="313" t="s">
        <v>59</v>
      </c>
      <c r="E3" s="314" t="s">
        <v>58</v>
      </c>
    </row>
    <row r="4" spans="1:5" ht="55.15" customHeight="1">
      <c r="B4" s="315">
        <v>1</v>
      </c>
      <c r="C4" s="316" t="s">
        <v>72</v>
      </c>
      <c r="D4" s="317" t="s">
        <v>109</v>
      </c>
      <c r="E4" s="318" t="s">
        <v>61</v>
      </c>
    </row>
    <row r="5" spans="1:5" ht="55.15" customHeight="1">
      <c r="B5" s="315">
        <v>2</v>
      </c>
      <c r="C5" s="319" t="s">
        <v>73</v>
      </c>
      <c r="D5" s="320"/>
      <c r="E5" s="321" t="s">
        <v>61</v>
      </c>
    </row>
    <row r="6" spans="1:5" ht="55.15" customHeight="1">
      <c r="B6" s="28">
        <v>3</v>
      </c>
      <c r="C6" s="322" t="s">
        <v>71</v>
      </c>
      <c r="D6" s="323" t="s">
        <v>110</v>
      </c>
      <c r="E6" s="324" t="s">
        <v>60</v>
      </c>
    </row>
    <row r="7" spans="1:5" ht="72" customHeight="1">
      <c r="B7" s="28">
        <v>4</v>
      </c>
      <c r="C7" s="322" t="s">
        <v>77</v>
      </c>
      <c r="D7" s="323" t="s">
        <v>109</v>
      </c>
      <c r="E7" s="324" t="s">
        <v>60</v>
      </c>
    </row>
    <row r="8" spans="1:5" ht="55.15" customHeight="1">
      <c r="B8" s="325">
        <v>5</v>
      </c>
      <c r="C8" s="326" t="s">
        <v>146</v>
      </c>
      <c r="D8" s="327" t="s">
        <v>148</v>
      </c>
      <c r="E8" s="328" t="s">
        <v>60</v>
      </c>
    </row>
    <row r="9" spans="1:5" ht="55.15" customHeight="1">
      <c r="B9" s="28">
        <v>6</v>
      </c>
      <c r="C9" s="322" t="s">
        <v>145</v>
      </c>
      <c r="D9" s="329" t="s">
        <v>147</v>
      </c>
      <c r="E9" s="324"/>
    </row>
    <row r="10" spans="1:5" ht="55.15" customHeight="1">
      <c r="B10" s="23">
        <v>7</v>
      </c>
      <c r="C10" s="330" t="s">
        <v>150</v>
      </c>
      <c r="D10" s="327" t="s">
        <v>149</v>
      </c>
      <c r="E10" s="331" t="s">
        <v>60</v>
      </c>
    </row>
    <row r="11" spans="1:5" ht="55.15" customHeight="1">
      <c r="B11" s="28">
        <v>8</v>
      </c>
      <c r="C11" s="322" t="s">
        <v>103</v>
      </c>
      <c r="D11" s="323" t="s">
        <v>111</v>
      </c>
      <c r="E11" s="324" t="s">
        <v>60</v>
      </c>
    </row>
    <row r="12" spans="1:5" ht="55.15" customHeight="1">
      <c r="B12" s="28">
        <v>9</v>
      </c>
      <c r="C12" s="330" t="s">
        <v>79</v>
      </c>
      <c r="D12" s="332" t="s">
        <v>111</v>
      </c>
      <c r="E12" s="331" t="s">
        <v>60</v>
      </c>
    </row>
    <row r="13" spans="1:5" ht="55.15" customHeight="1">
      <c r="B13" s="28">
        <v>10</v>
      </c>
      <c r="C13" s="322" t="s">
        <v>80</v>
      </c>
      <c r="D13" s="333" t="s">
        <v>112</v>
      </c>
      <c r="E13" s="324" t="s">
        <v>60</v>
      </c>
    </row>
    <row r="14" spans="1:5" ht="55.15" customHeight="1">
      <c r="B14" s="28">
        <v>11</v>
      </c>
      <c r="C14" s="322" t="s">
        <v>105</v>
      </c>
      <c r="D14" s="333"/>
      <c r="E14" s="324" t="s">
        <v>60</v>
      </c>
    </row>
    <row r="15" spans="1:5" ht="55.15" customHeight="1">
      <c r="B15" s="28">
        <v>12</v>
      </c>
      <c r="C15" s="322" t="s">
        <v>104</v>
      </c>
      <c r="D15" s="333"/>
      <c r="E15" s="324" t="s">
        <v>60</v>
      </c>
    </row>
    <row r="16" spans="1:5" ht="55.15" customHeight="1">
      <c r="B16" s="28">
        <v>13</v>
      </c>
      <c r="C16" s="334" t="s">
        <v>107</v>
      </c>
      <c r="D16" s="335"/>
      <c r="E16" s="336" t="s">
        <v>78</v>
      </c>
    </row>
    <row r="17" spans="2:5" ht="55.15" customHeight="1">
      <c r="B17" s="28">
        <v>14</v>
      </c>
      <c r="C17" s="334" t="s">
        <v>106</v>
      </c>
      <c r="D17" s="335" t="s">
        <v>113</v>
      </c>
      <c r="E17" s="336" t="s">
        <v>78</v>
      </c>
    </row>
    <row r="18" spans="2:5" ht="55.15" customHeight="1">
      <c r="B18" s="28">
        <v>15</v>
      </c>
      <c r="C18" s="334" t="s">
        <v>108</v>
      </c>
      <c r="D18" s="335" t="s">
        <v>113</v>
      </c>
      <c r="E18" s="336" t="s">
        <v>78</v>
      </c>
    </row>
    <row r="19" spans="2:5" ht="55.15" customHeight="1" thickBot="1">
      <c r="B19" s="28">
        <v>16</v>
      </c>
      <c r="C19" s="337" t="s">
        <v>81</v>
      </c>
      <c r="D19" s="338"/>
      <c r="E19" s="339" t="s">
        <v>78</v>
      </c>
    </row>
  </sheetData>
  <sheetProtection sheet="1" objects="1" scenarios="1"/>
  <mergeCells count="1">
    <mergeCell ref="B1:E1"/>
  </mergeCells>
  <hyperlinks>
    <hyperlink ref="D4" location="'DAFTAR PELAJAR'!A1" display="'DAFTAR PELAJAR'!A1"/>
    <hyperlink ref="D6" location="'MAKLUMAT KURSUS'!A1" display="'MAKLUMAT KURSUS'!A1"/>
    <hyperlink ref="D7" location="'DAFTAR PELAJAR'!A1" display="'DAFTAR PELAJAR'!A1"/>
    <hyperlink ref="D11" location="CLORR!A1" display="CLORR!A1"/>
    <hyperlink ref="D12" location="CLORR!A1" display="CLORR!A1"/>
    <hyperlink ref="D8" location="'PB(TEORI)'!A1" display="'PB(TEORI)'!A1"/>
    <hyperlink ref="D9" location="'PB(AMALI)'!A1" display="'PB(AMALI)'!A1"/>
    <hyperlink ref="D10" location="'MARKAH PA+PB'!A1" display="'MARKAH PA+PB'!A1"/>
  </hyperlinks>
  <printOptions horizontalCentered="1" verticalCentered="1"/>
  <pageMargins left="0.31496062992125984" right="0.31496062992125984" top="0.35433070866141736" bottom="0.35433070866141736" header="0.31496062992125984" footer="0.31496062992125984"/>
  <pageSetup paperSize="9" scale="80" orientation="portrait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40"/>
  <sheetViews>
    <sheetView showGridLines="0" topLeftCell="A3" zoomScale="70" zoomScaleNormal="70" workbookViewId="0">
      <selection activeCell="F32" sqref="F32:L34"/>
    </sheetView>
  </sheetViews>
  <sheetFormatPr defaultColWidth="10" defaultRowHeight="15.75"/>
  <cols>
    <col min="1" max="1" width="5" style="205" customWidth="1"/>
    <col min="2" max="12" width="9.7109375" style="206" customWidth="1"/>
    <col min="13" max="13" width="10" style="209"/>
    <col min="14" max="15" width="11.140625" style="210" customWidth="1"/>
    <col min="16" max="16384" width="10" style="210"/>
  </cols>
  <sheetData>
    <row r="2" spans="1:25" ht="22.15" customHeight="1">
      <c r="D2" s="808" t="s">
        <v>82</v>
      </c>
      <c r="E2" s="808"/>
      <c r="F2" s="808"/>
      <c r="G2" s="808"/>
      <c r="H2" s="808"/>
      <c r="I2" s="808"/>
      <c r="J2" s="808"/>
      <c r="K2" s="207"/>
      <c r="L2" s="208"/>
    </row>
    <row r="5" spans="1:25" ht="25.15" customHeight="1">
      <c r="A5" s="211">
        <v>1</v>
      </c>
      <c r="B5" s="794" t="s">
        <v>64</v>
      </c>
      <c r="C5" s="794"/>
      <c r="D5" s="794"/>
      <c r="E5" s="794"/>
      <c r="F5" s="794"/>
      <c r="G5" s="794"/>
      <c r="H5" s="794"/>
      <c r="I5" s="212"/>
      <c r="J5" s="212"/>
      <c r="K5" s="212"/>
      <c r="L5" s="212"/>
    </row>
    <row r="6" spans="1:25" ht="9" customHeight="1"/>
    <row r="7" spans="1:25" ht="25.15" customHeight="1">
      <c r="B7" s="804" t="s">
        <v>1</v>
      </c>
      <c r="C7" s="804"/>
      <c r="D7" s="804"/>
      <c r="F7" s="794" t="str">
        <f>IF(NAMAPROG="","",NAMAPROG)</f>
        <v/>
      </c>
      <c r="G7" s="794"/>
      <c r="H7" s="794"/>
      <c r="I7" s="794"/>
      <c r="J7" s="794"/>
      <c r="K7" s="794"/>
      <c r="L7" s="794"/>
      <c r="N7" s="213"/>
      <c r="O7" s="214"/>
      <c r="P7" s="214"/>
      <c r="Q7" s="214"/>
      <c r="R7" s="214"/>
      <c r="S7" s="214"/>
      <c r="T7" s="214"/>
      <c r="U7" s="214"/>
    </row>
    <row r="8" spans="1:25" ht="25.15" customHeight="1">
      <c r="B8" s="804" t="s">
        <v>2</v>
      </c>
      <c r="C8" s="804"/>
      <c r="D8" s="804"/>
      <c r="E8" s="804"/>
      <c r="F8" s="794" t="str">
        <f>IF(OR(KODKURSUS="",NAMAKURSUS=""),"",CONCATENATE(KODKURSUS," ","/"," ",NAMAKURSUS))</f>
        <v/>
      </c>
      <c r="G8" s="794"/>
      <c r="H8" s="794"/>
      <c r="I8" s="794"/>
      <c r="J8" s="794"/>
      <c r="K8" s="794"/>
      <c r="L8" s="794"/>
      <c r="O8" s="214"/>
      <c r="P8" s="214"/>
      <c r="Q8" s="214"/>
      <c r="R8" s="214"/>
      <c r="S8" s="214"/>
      <c r="T8" s="214"/>
      <c r="U8" s="214"/>
    </row>
    <row r="9" spans="1:25" s="209" customFormat="1" ht="25.15" customHeight="1">
      <c r="A9" s="205"/>
      <c r="B9" s="804" t="s">
        <v>37</v>
      </c>
      <c r="C9" s="804"/>
      <c r="D9" s="804"/>
      <c r="E9" s="804"/>
      <c r="F9" s="794" t="str">
        <f>IF(OR(SEMESTER="",TAHUN=""),"",CONCATENATE(SEMESTER," / ",TAHUN))</f>
        <v/>
      </c>
      <c r="G9" s="794"/>
      <c r="H9" s="794"/>
      <c r="I9" s="794"/>
      <c r="J9" s="794"/>
      <c r="K9" s="794"/>
      <c r="L9" s="794"/>
      <c r="N9" s="210"/>
      <c r="O9" s="210"/>
      <c r="P9" s="210"/>
      <c r="Q9" s="210"/>
      <c r="R9" s="210"/>
      <c r="S9" s="210"/>
      <c r="T9" s="210"/>
      <c r="U9" s="210"/>
      <c r="V9" s="210"/>
      <c r="W9" s="210"/>
      <c r="X9" s="210"/>
      <c r="Y9" s="210"/>
    </row>
    <row r="10" spans="1:25" s="209" customFormat="1" ht="9" customHeight="1">
      <c r="A10" s="205"/>
      <c r="B10" s="206"/>
      <c r="C10" s="206"/>
      <c r="D10" s="206"/>
      <c r="E10" s="206"/>
      <c r="F10" s="206"/>
      <c r="G10" s="206"/>
      <c r="H10" s="206"/>
      <c r="I10" s="206"/>
      <c r="J10" s="206"/>
      <c r="K10" s="206"/>
      <c r="L10" s="206"/>
      <c r="N10" s="210"/>
      <c r="O10" s="210"/>
      <c r="P10" s="210"/>
      <c r="Q10" s="210"/>
      <c r="R10" s="210"/>
      <c r="S10" s="210"/>
      <c r="T10" s="210"/>
      <c r="U10" s="210"/>
      <c r="V10" s="210"/>
      <c r="W10" s="210"/>
      <c r="X10" s="210"/>
      <c r="Y10" s="210"/>
    </row>
    <row r="11" spans="1:25" s="209" customFormat="1" ht="25.15" customHeight="1">
      <c r="A11" s="211">
        <v>2</v>
      </c>
      <c r="B11" s="802" t="s">
        <v>86</v>
      </c>
      <c r="C11" s="802"/>
      <c r="D11" s="802"/>
      <c r="E11" s="802"/>
      <c r="F11" s="802"/>
      <c r="G11" s="802"/>
      <c r="H11" s="803"/>
      <c r="I11" s="826" t="s">
        <v>38</v>
      </c>
      <c r="J11" s="826"/>
      <c r="K11" s="826" t="s">
        <v>39</v>
      </c>
      <c r="L11" s="826"/>
      <c r="N11" s="210"/>
      <c r="O11" s="210"/>
      <c r="P11" s="210"/>
      <c r="Q11" s="210"/>
      <c r="R11" s="210"/>
      <c r="S11" s="210"/>
      <c r="T11" s="210"/>
      <c r="U11" s="210"/>
      <c r="V11" s="210"/>
      <c r="W11" s="210"/>
      <c r="X11" s="210"/>
      <c r="Y11" s="210"/>
    </row>
    <row r="12" spans="1:25" s="209" customFormat="1" ht="39.6" customHeight="1">
      <c r="A12" s="205"/>
      <c r="B12" s="791" t="str">
        <f>IF(OR(JENIS="UMUM"),CONCATENATE(" PERATUS PELAJAR YANG MENCAPAI GRED C DAN KE ATAS (PENDIDIKAN UMUM)"),CONCATENATE(" PERATUS PELAJAR  MENCAPAI GRED B- DAN KE ATAS (PENDIDIKAN VOKASIONAL)"))</f>
        <v xml:space="preserve"> PERATUS PELAJAR  MENCAPAI GRED B- DAN KE ATAS (PENDIDIKAN VOKASIONAL)</v>
      </c>
      <c r="C12" s="792"/>
      <c r="D12" s="792"/>
      <c r="E12" s="792"/>
      <c r="F12" s="792"/>
      <c r="G12" s="792"/>
      <c r="H12" s="793"/>
      <c r="I12" s="833" t="str">
        <f>IF(OR(JENIS="UMUM"),KPI,IF(JENIS="VOKASIONAL UMUM",KPI,IF(JENIS="VOKASIONAL PTA",KPI,IF(JENIS="VOKASIONAL OJT",KPI,""))))</f>
        <v/>
      </c>
      <c r="J12" s="834"/>
      <c r="K12" s="829" t="str">
        <f>IF(OR(JENIS="UMUM"),SUM(B17:F17)/'MARKAH PA+PB'!G265%,IF(JENIS="VOKASIONAL UMUM",SUM(B17:F17)/'MARKAH PA+PB'!G265%,IF(JENIS="VOKASIONAL PTA",SUM(B17:F17)/'MARKAH PA+PB'!G265%,IF(JENIS="VOKASIONAL OJT",SUM(B17:F17)/'MARKAH PA+PB'!G265%,""))))</f>
        <v/>
      </c>
      <c r="L12" s="829"/>
      <c r="N12" s="210"/>
      <c r="O12" s="210"/>
      <c r="P12" s="210"/>
      <c r="Q12" s="210"/>
      <c r="R12" s="210"/>
      <c r="S12" s="210"/>
      <c r="T12" s="210"/>
      <c r="U12" s="210"/>
      <c r="V12" s="210"/>
      <c r="W12" s="210"/>
      <c r="X12" s="210"/>
      <c r="Y12" s="210"/>
    </row>
    <row r="13" spans="1:25" s="209" customFormat="1" ht="15" customHeight="1">
      <c r="A13" s="205"/>
      <c r="B13" s="215"/>
      <c r="C13" s="215"/>
      <c r="D13" s="215"/>
      <c r="E13" s="215"/>
      <c r="F13" s="215"/>
      <c r="G13" s="215"/>
      <c r="H13" s="215"/>
      <c r="I13" s="215"/>
      <c r="J13" s="216"/>
      <c r="K13" s="216"/>
      <c r="L13" s="216"/>
      <c r="N13" s="210"/>
      <c r="O13" s="210"/>
      <c r="P13" s="210"/>
      <c r="Q13" s="210"/>
      <c r="R13" s="210"/>
      <c r="S13" s="210"/>
      <c r="T13" s="210"/>
      <c r="U13" s="210"/>
      <c r="V13" s="210"/>
      <c r="W13" s="210"/>
      <c r="X13" s="210"/>
      <c r="Y13" s="210"/>
    </row>
    <row r="14" spans="1:25" s="209" customFormat="1" ht="25.15" customHeight="1">
      <c r="A14" s="211">
        <v>3</v>
      </c>
      <c r="B14" s="794" t="s">
        <v>87</v>
      </c>
      <c r="C14" s="794"/>
      <c r="D14" s="794"/>
      <c r="E14" s="794"/>
      <c r="F14" s="794"/>
      <c r="G14" s="794"/>
      <c r="H14" s="794"/>
      <c r="I14" s="208"/>
      <c r="J14" s="208"/>
      <c r="K14" s="208"/>
      <c r="L14" s="208"/>
      <c r="N14" s="210"/>
      <c r="O14" s="210"/>
      <c r="P14" s="214"/>
      <c r="Q14" s="214"/>
      <c r="R14" s="214"/>
      <c r="S14" s="214"/>
      <c r="T14" s="214"/>
      <c r="U14" s="214"/>
      <c r="V14" s="214"/>
      <c r="W14" s="214"/>
      <c r="X14" s="214"/>
      <c r="Y14" s="214"/>
    </row>
    <row r="15" spans="1:25" s="209" customFormat="1" ht="9" customHeight="1">
      <c r="A15" s="205"/>
      <c r="B15" s="217"/>
      <c r="C15" s="217"/>
      <c r="D15" s="217"/>
      <c r="E15" s="206"/>
      <c r="F15" s="206"/>
      <c r="G15" s="206"/>
      <c r="H15" s="206"/>
      <c r="I15" s="206"/>
      <c r="J15" s="206"/>
      <c r="K15" s="206"/>
      <c r="L15" s="206"/>
      <c r="N15" s="210"/>
      <c r="O15" s="218"/>
      <c r="P15" s="218"/>
      <c r="Q15" s="218"/>
      <c r="R15" s="218"/>
      <c r="S15" s="218"/>
      <c r="T15" s="218"/>
      <c r="U15" s="218"/>
      <c r="V15" s="219"/>
      <c r="W15" s="219"/>
      <c r="X15" s="219"/>
      <c r="Y15" s="219"/>
    </row>
    <row r="16" spans="1:25" s="209" customFormat="1" ht="25.15" customHeight="1">
      <c r="A16" s="205"/>
      <c r="B16" s="349" t="s">
        <v>22</v>
      </c>
      <c r="C16" s="349" t="s">
        <v>28</v>
      </c>
      <c r="D16" s="349" t="s">
        <v>29</v>
      </c>
      <c r="E16" s="349" t="s">
        <v>23</v>
      </c>
      <c r="F16" s="349" t="s">
        <v>30</v>
      </c>
      <c r="G16" s="349" t="s">
        <v>31</v>
      </c>
      <c r="H16" s="349" t="s">
        <v>32</v>
      </c>
      <c r="I16" s="349" t="s">
        <v>33</v>
      </c>
      <c r="J16" s="349" t="s">
        <v>34</v>
      </c>
      <c r="K16" s="349" t="s">
        <v>35</v>
      </c>
      <c r="L16" s="349" t="s">
        <v>36</v>
      </c>
      <c r="N16" s="210"/>
      <c r="O16" s="210"/>
      <c r="P16" s="210"/>
      <c r="Q16" s="210"/>
      <c r="R16" s="210"/>
      <c r="S16" s="210"/>
      <c r="T16" s="210"/>
      <c r="U16" s="210"/>
      <c r="V16" s="210"/>
      <c r="W16" s="210"/>
      <c r="X16" s="210"/>
      <c r="Y16" s="210"/>
    </row>
    <row r="17" spans="1:25" s="209" customFormat="1" ht="25.15" customHeight="1">
      <c r="A17" s="205"/>
      <c r="B17" s="350">
        <f t="shared" ref="B17:L17" si="0">COUNTIF(GRED,B16)</f>
        <v>0</v>
      </c>
      <c r="C17" s="350">
        <f t="shared" si="0"/>
        <v>0</v>
      </c>
      <c r="D17" s="350">
        <f t="shared" si="0"/>
        <v>0</v>
      </c>
      <c r="E17" s="350">
        <f t="shared" si="0"/>
        <v>0</v>
      </c>
      <c r="F17" s="350">
        <f t="shared" si="0"/>
        <v>0</v>
      </c>
      <c r="G17" s="350">
        <f t="shared" si="0"/>
        <v>0</v>
      </c>
      <c r="H17" s="350">
        <f t="shared" si="0"/>
        <v>0</v>
      </c>
      <c r="I17" s="350">
        <f t="shared" si="0"/>
        <v>0</v>
      </c>
      <c r="J17" s="350">
        <f t="shared" si="0"/>
        <v>0</v>
      </c>
      <c r="K17" s="350">
        <f t="shared" si="0"/>
        <v>0</v>
      </c>
      <c r="L17" s="350">
        <f t="shared" si="0"/>
        <v>0</v>
      </c>
      <c r="N17" s="210"/>
      <c r="O17" s="210"/>
      <c r="P17" s="210"/>
      <c r="Q17" s="210"/>
      <c r="R17" s="210"/>
      <c r="S17" s="210"/>
      <c r="T17" s="210"/>
      <c r="U17" s="210"/>
      <c r="V17" s="210"/>
      <c r="W17" s="210"/>
      <c r="X17" s="210"/>
      <c r="Y17" s="210"/>
    </row>
    <row r="18" spans="1:25" s="209" customFormat="1" ht="15" customHeight="1">
      <c r="A18" s="205"/>
      <c r="B18" s="217"/>
      <c r="C18" s="217"/>
      <c r="D18" s="217"/>
      <c r="E18" s="206"/>
      <c r="F18" s="206"/>
      <c r="G18" s="206"/>
      <c r="H18" s="206"/>
      <c r="I18" s="206"/>
      <c r="J18" s="206"/>
      <c r="K18" s="206"/>
      <c r="L18" s="206"/>
      <c r="N18" s="210"/>
      <c r="O18" s="210"/>
      <c r="P18" s="210"/>
      <c r="Q18" s="210"/>
      <c r="R18" s="210"/>
      <c r="S18" s="210"/>
      <c r="T18" s="210"/>
      <c r="U18" s="210"/>
      <c r="V18" s="210"/>
      <c r="W18" s="210"/>
      <c r="X18" s="210"/>
      <c r="Y18" s="210"/>
    </row>
    <row r="19" spans="1:25" s="209" customFormat="1" ht="25.15" customHeight="1">
      <c r="A19" s="220">
        <v>4</v>
      </c>
      <c r="B19" s="795" t="s">
        <v>88</v>
      </c>
      <c r="C19" s="795"/>
      <c r="D19" s="795"/>
      <c r="E19" s="795"/>
      <c r="F19" s="795"/>
      <c r="G19" s="795"/>
      <c r="H19" s="795"/>
      <c r="I19" s="799" t="s">
        <v>38</v>
      </c>
      <c r="J19" s="799"/>
      <c r="K19" s="799" t="s">
        <v>39</v>
      </c>
      <c r="L19" s="799"/>
      <c r="N19" s="210"/>
      <c r="O19" s="210"/>
      <c r="P19" s="210"/>
      <c r="Q19" s="210"/>
      <c r="R19" s="210"/>
      <c r="S19" s="210"/>
      <c r="T19" s="210"/>
      <c r="U19" s="210"/>
      <c r="V19" s="210"/>
      <c r="W19" s="210"/>
      <c r="X19" s="210"/>
      <c r="Y19" s="210"/>
    </row>
    <row r="20" spans="1:25" s="209" customFormat="1" ht="42" customHeight="1">
      <c r="A20" s="205"/>
      <c r="B20" s="349" t="s">
        <v>9</v>
      </c>
      <c r="C20" s="830" t="str">
        <f>IF(AYATCLO1="","",AYATCLO1)</f>
        <v/>
      </c>
      <c r="D20" s="831"/>
      <c r="E20" s="831"/>
      <c r="F20" s="831"/>
      <c r="G20" s="831"/>
      <c r="H20" s="832"/>
      <c r="I20" s="796">
        <v>50</v>
      </c>
      <c r="J20" s="796"/>
      <c r="K20" s="801" t="str">
        <f>'RUMUSAN (CLO)'!G265</f>
        <v/>
      </c>
      <c r="L20" s="801"/>
      <c r="N20" s="210"/>
      <c r="O20" s="210"/>
      <c r="P20" s="210"/>
      <c r="Q20" s="210"/>
      <c r="R20" s="210"/>
      <c r="S20" s="210"/>
      <c r="T20" s="210"/>
      <c r="U20" s="210"/>
      <c r="V20" s="210"/>
      <c r="W20" s="210"/>
      <c r="X20" s="210"/>
      <c r="Y20" s="210"/>
    </row>
    <row r="21" spans="1:25" s="209" customFormat="1" ht="40.15" customHeight="1">
      <c r="A21" s="205"/>
      <c r="B21" s="349" t="s">
        <v>10</v>
      </c>
      <c r="C21" s="797" t="str">
        <f>IF(AYATCLO2="","",AYATCLO2)</f>
        <v/>
      </c>
      <c r="D21" s="797"/>
      <c r="E21" s="797"/>
      <c r="F21" s="797"/>
      <c r="G21" s="797"/>
      <c r="H21" s="797"/>
      <c r="I21" s="827">
        <v>50</v>
      </c>
      <c r="J21" s="827"/>
      <c r="K21" s="828" t="str">
        <f>'RUMUSAN (CLO)'!I265</f>
        <v/>
      </c>
      <c r="L21" s="828"/>
      <c r="N21" s="210"/>
      <c r="O21" s="210"/>
      <c r="P21" s="210"/>
      <c r="Q21" s="210"/>
      <c r="R21" s="210"/>
      <c r="S21" s="210"/>
      <c r="T21" s="210"/>
      <c r="U21" s="210"/>
      <c r="V21" s="210"/>
      <c r="W21" s="210"/>
      <c r="X21" s="210"/>
      <c r="Y21" s="210"/>
    </row>
    <row r="22" spans="1:25" s="209" customFormat="1" ht="40.15" customHeight="1">
      <c r="A22" s="205"/>
      <c r="B22" s="349" t="s">
        <v>11</v>
      </c>
      <c r="C22" s="797" t="str">
        <f>IF(AYATCLO3="","",AYATCLO3)</f>
        <v/>
      </c>
      <c r="D22" s="797"/>
      <c r="E22" s="797"/>
      <c r="F22" s="797"/>
      <c r="G22" s="797"/>
      <c r="H22" s="797"/>
      <c r="I22" s="796">
        <v>50</v>
      </c>
      <c r="J22" s="796"/>
      <c r="K22" s="801" t="str">
        <f>'RUMUSAN (CLO)'!K265</f>
        <v/>
      </c>
      <c r="L22" s="801"/>
      <c r="N22" s="210"/>
      <c r="O22" s="210"/>
      <c r="P22" s="210"/>
      <c r="Q22" s="210"/>
      <c r="R22" s="210"/>
      <c r="S22" s="210"/>
      <c r="T22" s="210"/>
      <c r="U22" s="210"/>
      <c r="V22" s="210"/>
      <c r="W22" s="210"/>
      <c r="X22" s="210"/>
      <c r="Y22" s="210"/>
    </row>
    <row r="23" spans="1:25" s="209" customFormat="1" ht="10.15" customHeight="1">
      <c r="A23" s="205"/>
      <c r="B23" s="798"/>
      <c r="C23" s="798"/>
      <c r="D23" s="798"/>
      <c r="E23" s="798"/>
      <c r="F23" s="798"/>
      <c r="G23" s="798"/>
      <c r="H23" s="798"/>
      <c r="I23" s="798"/>
      <c r="J23" s="798"/>
      <c r="K23" s="798"/>
      <c r="L23" s="798"/>
      <c r="N23" s="210"/>
      <c r="O23" s="210"/>
      <c r="P23" s="210"/>
      <c r="Q23" s="210"/>
      <c r="R23" s="210"/>
      <c r="S23" s="210"/>
      <c r="T23" s="210"/>
      <c r="U23" s="210"/>
      <c r="V23" s="210"/>
      <c r="W23" s="210"/>
      <c r="X23" s="210"/>
      <c r="Y23" s="210"/>
    </row>
    <row r="24" spans="1:25" s="209" customFormat="1" ht="25.9" customHeight="1">
      <c r="A24" s="221">
        <v>5</v>
      </c>
      <c r="B24" s="795" t="s">
        <v>83</v>
      </c>
      <c r="C24" s="795"/>
      <c r="D24" s="795"/>
      <c r="E24" s="795"/>
      <c r="F24" s="795"/>
      <c r="G24" s="795"/>
      <c r="H24" s="795"/>
      <c r="I24" s="799" t="s">
        <v>38</v>
      </c>
      <c r="J24" s="799"/>
      <c r="K24" s="799" t="s">
        <v>39</v>
      </c>
      <c r="L24" s="799"/>
      <c r="N24" s="210"/>
      <c r="O24" s="210"/>
      <c r="P24" s="210"/>
      <c r="Q24" s="210"/>
      <c r="R24" s="210"/>
      <c r="S24" s="210"/>
      <c r="T24" s="210"/>
      <c r="U24" s="210"/>
      <c r="V24" s="210"/>
      <c r="W24" s="210"/>
      <c r="X24" s="210"/>
      <c r="Y24" s="210"/>
    </row>
    <row r="25" spans="1:25" s="209" customFormat="1" ht="45" customHeight="1">
      <c r="A25" s="205"/>
      <c r="B25" s="350" t="str">
        <f>IF(KODPLO1="","",KODPLO1)</f>
        <v/>
      </c>
      <c r="C25" s="800" t="str">
        <f>IF(AYATPLO1="","",AYATPLO1)</f>
        <v/>
      </c>
      <c r="D25" s="800"/>
      <c r="E25" s="800"/>
      <c r="F25" s="800"/>
      <c r="G25" s="800"/>
      <c r="H25" s="800"/>
      <c r="I25" s="796">
        <v>50</v>
      </c>
      <c r="J25" s="796"/>
      <c r="K25" s="801" t="str">
        <f>'RUMUSAN (CLO)'!G265</f>
        <v/>
      </c>
      <c r="L25" s="801"/>
      <c r="N25" s="210"/>
      <c r="O25" s="210"/>
      <c r="P25" s="210"/>
      <c r="Q25" s="210"/>
      <c r="R25" s="210"/>
      <c r="S25" s="210"/>
      <c r="T25" s="210"/>
      <c r="U25" s="210"/>
      <c r="V25" s="210"/>
      <c r="W25" s="210"/>
      <c r="X25" s="210"/>
      <c r="Y25" s="210"/>
    </row>
    <row r="26" spans="1:25" s="209" customFormat="1" ht="45" customHeight="1">
      <c r="A26" s="205"/>
      <c r="B26" s="350" t="str">
        <f>IF(KODPLO2="","",KODPLO2)</f>
        <v/>
      </c>
      <c r="C26" s="800" t="str">
        <f>IF(AYATPLO2="","",AYATPLO2)</f>
        <v/>
      </c>
      <c r="D26" s="800"/>
      <c r="E26" s="800"/>
      <c r="F26" s="800"/>
      <c r="G26" s="800"/>
      <c r="H26" s="800"/>
      <c r="I26" s="796">
        <v>50</v>
      </c>
      <c r="J26" s="796"/>
      <c r="K26" s="801" t="str">
        <f>'RUMUSAN (CLO)'!I265</f>
        <v/>
      </c>
      <c r="L26" s="801"/>
      <c r="N26" s="210"/>
      <c r="O26" s="210"/>
      <c r="P26" s="210"/>
      <c r="Q26" s="210"/>
      <c r="R26" s="210"/>
      <c r="S26" s="210"/>
      <c r="T26" s="210"/>
      <c r="U26" s="210"/>
      <c r="V26" s="210"/>
      <c r="W26" s="210"/>
      <c r="X26" s="210"/>
      <c r="Y26" s="210"/>
    </row>
    <row r="27" spans="1:25" s="209" customFormat="1" ht="45" customHeight="1">
      <c r="A27" s="205"/>
      <c r="B27" s="350" t="str">
        <f>IF(KODPLO3="","",KODPLO3)</f>
        <v/>
      </c>
      <c r="C27" s="800" t="str">
        <f>IF(AYATPLO3="","",AYATPLO3)</f>
        <v/>
      </c>
      <c r="D27" s="800"/>
      <c r="E27" s="800"/>
      <c r="F27" s="800"/>
      <c r="G27" s="800"/>
      <c r="H27" s="800"/>
      <c r="I27" s="796">
        <v>50</v>
      </c>
      <c r="J27" s="796"/>
      <c r="K27" s="801" t="str">
        <f>'RUMUSAN (CLO)'!K265</f>
        <v/>
      </c>
      <c r="L27" s="801"/>
      <c r="N27" s="210"/>
      <c r="O27" s="210"/>
      <c r="P27" s="210"/>
      <c r="Q27" s="210"/>
      <c r="R27" s="210"/>
      <c r="S27" s="210"/>
      <c r="T27" s="210"/>
      <c r="U27" s="210"/>
      <c r="V27" s="210"/>
      <c r="W27" s="210"/>
      <c r="X27" s="210"/>
      <c r="Y27" s="210"/>
    </row>
    <row r="28" spans="1:25" s="209" customFormat="1" ht="10.15" customHeight="1">
      <c r="A28" s="205"/>
      <c r="B28" s="806"/>
      <c r="C28" s="806"/>
      <c r="D28" s="806"/>
      <c r="E28" s="806"/>
      <c r="F28" s="806"/>
      <c r="G28" s="806"/>
      <c r="H28" s="806"/>
      <c r="I28" s="806"/>
      <c r="J28" s="806"/>
      <c r="K28" s="806"/>
      <c r="L28" s="806"/>
      <c r="N28" s="210"/>
      <c r="O28" s="210"/>
      <c r="P28" s="210"/>
      <c r="Q28" s="210"/>
      <c r="R28" s="210"/>
      <c r="S28" s="210"/>
      <c r="T28" s="210"/>
      <c r="U28" s="210"/>
      <c r="V28" s="210"/>
      <c r="W28" s="210"/>
      <c r="X28" s="210"/>
      <c r="Y28" s="210"/>
    </row>
    <row r="29" spans="1:25" s="209" customFormat="1" ht="25.15" customHeight="1">
      <c r="A29" s="222">
        <v>6</v>
      </c>
      <c r="B29" s="795" t="s">
        <v>84</v>
      </c>
      <c r="C29" s="795"/>
      <c r="D29" s="795"/>
      <c r="E29" s="795"/>
      <c r="F29" s="795"/>
      <c r="G29" s="795"/>
      <c r="H29" s="795"/>
      <c r="I29" s="795"/>
      <c r="J29" s="795"/>
      <c r="K29" s="795"/>
      <c r="L29" s="795"/>
      <c r="N29" s="210"/>
      <c r="O29" s="210"/>
      <c r="P29" s="210"/>
      <c r="Q29" s="210"/>
      <c r="R29" s="210"/>
      <c r="S29" s="210"/>
      <c r="T29" s="210"/>
      <c r="U29" s="210"/>
      <c r="V29" s="210"/>
      <c r="W29" s="210"/>
      <c r="X29" s="210"/>
      <c r="Y29" s="210"/>
    </row>
    <row r="30" spans="1:25" s="209" customFormat="1" ht="10.15" customHeight="1">
      <c r="A30" s="205"/>
      <c r="B30" s="807"/>
      <c r="C30" s="807"/>
      <c r="D30" s="807"/>
      <c r="E30" s="807"/>
      <c r="F30" s="807"/>
      <c r="G30" s="807"/>
      <c r="H30" s="807"/>
      <c r="I30" s="807"/>
      <c r="J30" s="807"/>
      <c r="K30" s="807"/>
      <c r="L30" s="807"/>
      <c r="N30" s="210"/>
      <c r="O30" s="210"/>
      <c r="P30" s="210"/>
      <c r="Q30" s="210"/>
      <c r="R30" s="210"/>
      <c r="S30" s="210"/>
      <c r="T30" s="210"/>
      <c r="U30" s="210"/>
      <c r="V30" s="210"/>
      <c r="W30" s="210"/>
      <c r="X30" s="210"/>
      <c r="Y30" s="210"/>
    </row>
    <row r="31" spans="1:25" s="209" customFormat="1" ht="25.15" customHeight="1">
      <c r="A31" s="205"/>
      <c r="B31" s="809" t="s">
        <v>102</v>
      </c>
      <c r="C31" s="810"/>
      <c r="D31" s="810"/>
      <c r="E31" s="811"/>
      <c r="F31" s="810" t="s">
        <v>40</v>
      </c>
      <c r="G31" s="810"/>
      <c r="H31" s="810"/>
      <c r="I31" s="810"/>
      <c r="J31" s="810"/>
      <c r="K31" s="810"/>
      <c r="L31" s="811"/>
      <c r="N31" s="210"/>
      <c r="O31" s="210"/>
      <c r="P31" s="210"/>
      <c r="Q31" s="210"/>
      <c r="R31" s="210"/>
      <c r="S31" s="210"/>
      <c r="T31" s="210"/>
      <c r="U31" s="210"/>
      <c r="V31" s="210"/>
      <c r="W31" s="210"/>
      <c r="X31" s="210"/>
      <c r="Y31" s="210"/>
    </row>
    <row r="32" spans="1:25" s="209" customFormat="1" ht="25.15" customHeight="1">
      <c r="A32" s="205"/>
      <c r="B32" s="823" t="str">
        <f>IF(OR('RUMUSAN (CLO)'!G266="CLO DICAPAI"),CONCATENATE("CLO 1 TELAH MENCAPAI SASARAN"),CONCATENATE("CLO 1 TIDAK MENCAPAI SASARAN"))</f>
        <v>CLO 1 TIDAK MENCAPAI SASARAN</v>
      </c>
      <c r="C32" s="824"/>
      <c r="D32" s="824"/>
      <c r="E32" s="825"/>
      <c r="F32" s="812"/>
      <c r="G32" s="812"/>
      <c r="H32" s="812"/>
      <c r="I32" s="812"/>
      <c r="J32" s="812"/>
      <c r="K32" s="812"/>
      <c r="L32" s="813"/>
      <c r="N32" s="210"/>
      <c r="O32" s="210"/>
      <c r="P32" s="210"/>
      <c r="Q32" s="210"/>
      <c r="R32" s="210"/>
      <c r="S32" s="210"/>
      <c r="T32" s="210"/>
      <c r="U32" s="210"/>
      <c r="V32" s="210"/>
      <c r="W32" s="210"/>
      <c r="X32" s="210"/>
      <c r="Y32" s="210"/>
    </row>
    <row r="33" spans="1:25" s="209" customFormat="1" ht="25.15" customHeight="1">
      <c r="A33" s="205"/>
      <c r="B33" s="818" t="str">
        <f>IF('RUMUSAN (CLO)'!I266="CLO DICAPAI",CONCATENATE("CLO 2 TELAH MENCAPAI SASARAN"),CONCATENATE("CLO 2 TIDAK MENCAPAI SASARAN"))</f>
        <v>CLO 2 TIDAK MENCAPAI SASARAN</v>
      </c>
      <c r="C33" s="806"/>
      <c r="D33" s="806"/>
      <c r="E33" s="819"/>
      <c r="F33" s="814"/>
      <c r="G33" s="814"/>
      <c r="H33" s="814"/>
      <c r="I33" s="814"/>
      <c r="J33" s="814"/>
      <c r="K33" s="814"/>
      <c r="L33" s="815"/>
      <c r="N33" s="210"/>
      <c r="O33" s="210"/>
      <c r="P33" s="210"/>
      <c r="Q33" s="210"/>
      <c r="R33" s="210"/>
      <c r="S33" s="210"/>
      <c r="T33" s="210"/>
      <c r="U33" s="210"/>
      <c r="V33" s="210"/>
      <c r="W33" s="210"/>
      <c r="X33" s="210"/>
      <c r="Y33" s="210"/>
    </row>
    <row r="34" spans="1:25" s="209" customFormat="1" ht="25.15" customHeight="1">
      <c r="A34" s="205"/>
      <c r="B34" s="820" t="str">
        <f>IF('RUMUSAN (CLO)'!K266="CLO DICAPAI",CONCATENATE("CLO 3 TELAH MENCAPAI SASARAN"),CONCATENATE("CLO 3 TIDAK MENCAPAI SASARAN"))</f>
        <v>CLO 3 TIDAK MENCAPAI SASARAN</v>
      </c>
      <c r="C34" s="821"/>
      <c r="D34" s="821"/>
      <c r="E34" s="822"/>
      <c r="F34" s="816"/>
      <c r="G34" s="816"/>
      <c r="H34" s="816"/>
      <c r="I34" s="816"/>
      <c r="J34" s="816"/>
      <c r="K34" s="816"/>
      <c r="L34" s="817"/>
      <c r="N34" s="210"/>
      <c r="O34" s="210"/>
      <c r="P34" s="210"/>
      <c r="Q34" s="210"/>
      <c r="R34" s="210"/>
      <c r="S34" s="210"/>
      <c r="T34" s="210"/>
      <c r="U34" s="210"/>
      <c r="V34" s="210"/>
      <c r="W34" s="210"/>
      <c r="X34" s="210"/>
      <c r="Y34" s="210"/>
    </row>
    <row r="35" spans="1:25" s="209" customFormat="1" ht="10.15" customHeight="1">
      <c r="A35" s="205"/>
      <c r="B35" s="806"/>
      <c r="C35" s="806"/>
      <c r="D35" s="806"/>
      <c r="E35" s="806"/>
      <c r="F35" s="806"/>
      <c r="G35" s="806"/>
      <c r="H35" s="806"/>
      <c r="I35" s="806"/>
      <c r="J35" s="806"/>
      <c r="K35" s="806"/>
      <c r="L35" s="806"/>
      <c r="N35" s="210"/>
      <c r="O35" s="210"/>
      <c r="P35" s="210"/>
      <c r="Q35" s="210"/>
      <c r="R35" s="210"/>
      <c r="S35" s="210"/>
      <c r="T35" s="210"/>
      <c r="U35" s="210"/>
      <c r="V35" s="210"/>
      <c r="W35" s="210"/>
      <c r="X35" s="210"/>
      <c r="Y35" s="210"/>
    </row>
    <row r="36" spans="1:25" s="209" customFormat="1" ht="25.15" customHeight="1">
      <c r="A36" s="222">
        <v>7</v>
      </c>
      <c r="B36" s="795" t="s">
        <v>85</v>
      </c>
      <c r="C36" s="795"/>
      <c r="D36" s="795"/>
      <c r="E36" s="795"/>
      <c r="F36" s="795"/>
      <c r="G36" s="795"/>
      <c r="H36" s="795"/>
      <c r="I36" s="795"/>
      <c r="J36" s="795"/>
      <c r="K36" s="795"/>
      <c r="L36" s="795"/>
      <c r="N36" s="210"/>
      <c r="O36" s="210"/>
      <c r="P36" s="210"/>
      <c r="Q36" s="210"/>
      <c r="R36" s="210"/>
      <c r="S36" s="210"/>
      <c r="T36" s="210"/>
      <c r="U36" s="210"/>
      <c r="V36" s="210"/>
      <c r="W36" s="210"/>
      <c r="X36" s="210"/>
      <c r="Y36" s="210"/>
    </row>
    <row r="37" spans="1:25" s="209" customFormat="1" ht="25.9" customHeight="1">
      <c r="A37" s="205"/>
      <c r="B37" s="807"/>
      <c r="C37" s="807"/>
      <c r="D37" s="799" t="s">
        <v>41</v>
      </c>
      <c r="E37" s="799"/>
      <c r="F37" s="799"/>
      <c r="G37" s="799"/>
      <c r="H37" s="799"/>
      <c r="I37" s="799" t="s">
        <v>42</v>
      </c>
      <c r="J37" s="799"/>
      <c r="K37" s="799" t="s">
        <v>43</v>
      </c>
      <c r="L37" s="799"/>
      <c r="N37" s="210"/>
      <c r="O37" s="210"/>
      <c r="P37" s="210"/>
      <c r="Q37" s="210"/>
      <c r="R37" s="210"/>
      <c r="S37" s="210"/>
      <c r="T37" s="210"/>
      <c r="U37" s="210"/>
      <c r="V37" s="210"/>
      <c r="W37" s="210"/>
      <c r="X37" s="210"/>
      <c r="Y37" s="210"/>
    </row>
    <row r="38" spans="1:25" s="209" customFormat="1" ht="30" customHeight="1">
      <c r="A38" s="205"/>
      <c r="B38" s="805" t="s">
        <v>44</v>
      </c>
      <c r="C38" s="805"/>
      <c r="D38" s="796" t="str">
        <f>IF(NAMAPENSYARAH="","",NAMAPENSYARAH)</f>
        <v/>
      </c>
      <c r="E38" s="796"/>
      <c r="F38" s="796"/>
      <c r="G38" s="796"/>
      <c r="H38" s="796"/>
      <c r="I38" s="796"/>
      <c r="J38" s="796"/>
      <c r="K38" s="796"/>
      <c r="L38" s="796"/>
      <c r="N38" s="210"/>
      <c r="O38" s="210"/>
      <c r="P38" s="210"/>
      <c r="Q38" s="210"/>
      <c r="R38" s="210"/>
      <c r="S38" s="210"/>
      <c r="T38" s="210"/>
      <c r="U38" s="210"/>
      <c r="V38" s="210"/>
      <c r="W38" s="210"/>
      <c r="X38" s="210"/>
      <c r="Y38" s="210"/>
    </row>
    <row r="39" spans="1:25" s="209" customFormat="1" ht="30" customHeight="1">
      <c r="A39" s="205"/>
      <c r="B39" s="805" t="s">
        <v>45</v>
      </c>
      <c r="C39" s="805"/>
      <c r="D39" s="796" t="str">
        <f>IF(NAMAKP="","",NAMAKP)</f>
        <v/>
      </c>
      <c r="E39" s="796"/>
      <c r="F39" s="796"/>
      <c r="G39" s="796"/>
      <c r="H39" s="796"/>
      <c r="I39" s="796"/>
      <c r="J39" s="796"/>
      <c r="K39" s="796"/>
      <c r="L39" s="796"/>
      <c r="N39" s="210"/>
      <c r="O39" s="210"/>
      <c r="P39" s="210"/>
      <c r="Q39" s="210"/>
      <c r="R39" s="210"/>
      <c r="S39" s="210"/>
      <c r="T39" s="210"/>
      <c r="U39" s="210"/>
      <c r="V39" s="210"/>
      <c r="W39" s="210"/>
      <c r="X39" s="210"/>
      <c r="Y39" s="210"/>
    </row>
    <row r="40" spans="1:25" s="209" customFormat="1" ht="30" customHeight="1">
      <c r="A40" s="205"/>
      <c r="B40" s="805" t="s">
        <v>46</v>
      </c>
      <c r="C40" s="805"/>
      <c r="D40" s="796" t="str">
        <f>IF(NAMAKJ="","",NAMAKJ)</f>
        <v/>
      </c>
      <c r="E40" s="796"/>
      <c r="F40" s="796"/>
      <c r="G40" s="796"/>
      <c r="H40" s="796"/>
      <c r="I40" s="796"/>
      <c r="J40" s="796"/>
      <c r="K40" s="796"/>
      <c r="L40" s="796"/>
      <c r="N40" s="210"/>
      <c r="O40" s="210"/>
      <c r="P40" s="210"/>
      <c r="Q40" s="210"/>
      <c r="R40" s="210"/>
      <c r="S40" s="210"/>
      <c r="T40" s="210"/>
      <c r="U40" s="210"/>
      <c r="V40" s="210"/>
      <c r="W40" s="210"/>
      <c r="X40" s="210"/>
      <c r="Y40" s="210"/>
    </row>
  </sheetData>
  <sheetProtection sheet="1" objects="1" scenarios="1" selectLockedCells="1"/>
  <mergeCells count="67">
    <mergeCell ref="D2:J2"/>
    <mergeCell ref="B31:E31"/>
    <mergeCell ref="F31:L31"/>
    <mergeCell ref="F32:L34"/>
    <mergeCell ref="B33:E33"/>
    <mergeCell ref="B34:E34"/>
    <mergeCell ref="B32:E32"/>
    <mergeCell ref="I19:J19"/>
    <mergeCell ref="K19:L19"/>
    <mergeCell ref="K11:L11"/>
    <mergeCell ref="I21:J21"/>
    <mergeCell ref="K21:L21"/>
    <mergeCell ref="K12:L12"/>
    <mergeCell ref="I11:J11"/>
    <mergeCell ref="C20:H20"/>
    <mergeCell ref="I12:J12"/>
    <mergeCell ref="K39:L39"/>
    <mergeCell ref="K40:L40"/>
    <mergeCell ref="B37:C37"/>
    <mergeCell ref="B24:H24"/>
    <mergeCell ref="B40:C40"/>
    <mergeCell ref="D40:H40"/>
    <mergeCell ref="I40:J40"/>
    <mergeCell ref="B39:C39"/>
    <mergeCell ref="D39:H39"/>
    <mergeCell ref="I39:J39"/>
    <mergeCell ref="I27:J27"/>
    <mergeCell ref="K27:L27"/>
    <mergeCell ref="B28:L28"/>
    <mergeCell ref="B29:L29"/>
    <mergeCell ref="B30:L30"/>
    <mergeCell ref="C26:H26"/>
    <mergeCell ref="K26:L26"/>
    <mergeCell ref="C27:H27"/>
    <mergeCell ref="B38:C38"/>
    <mergeCell ref="D38:H38"/>
    <mergeCell ref="I38:J38"/>
    <mergeCell ref="B35:L35"/>
    <mergeCell ref="B36:L36"/>
    <mergeCell ref="D37:H37"/>
    <mergeCell ref="I37:J37"/>
    <mergeCell ref="K37:L37"/>
    <mergeCell ref="K38:L38"/>
    <mergeCell ref="B11:H11"/>
    <mergeCell ref="B5:H5"/>
    <mergeCell ref="B8:E8"/>
    <mergeCell ref="B9:E9"/>
    <mergeCell ref="B7:D7"/>
    <mergeCell ref="F7:L7"/>
    <mergeCell ref="F8:L8"/>
    <mergeCell ref="F9:L9"/>
    <mergeCell ref="B12:H12"/>
    <mergeCell ref="B14:H14"/>
    <mergeCell ref="B19:H19"/>
    <mergeCell ref="I26:J26"/>
    <mergeCell ref="C21:H21"/>
    <mergeCell ref="B23:L23"/>
    <mergeCell ref="I24:J24"/>
    <mergeCell ref="K24:L24"/>
    <mergeCell ref="C25:H25"/>
    <mergeCell ref="I25:J25"/>
    <mergeCell ref="K25:L25"/>
    <mergeCell ref="C22:H22"/>
    <mergeCell ref="I22:J22"/>
    <mergeCell ref="K22:L22"/>
    <mergeCell ref="I20:J20"/>
    <mergeCell ref="K20:L20"/>
  </mergeCells>
  <printOptions horizontalCentered="1" verticalCentered="1"/>
  <pageMargins left="0.15748031496062992" right="0.31496062992125984" top="0.39370078740157483" bottom="0.43307086614173229" header="0.31496062992125984" footer="0.31496062992125984"/>
  <pageSetup paperSize="9" scale="75" orientation="portrait" verticalDpi="30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P28"/>
  <sheetViews>
    <sheetView topLeftCell="D13" workbookViewId="0">
      <selection activeCell="L14" sqref="L14"/>
    </sheetView>
  </sheetViews>
  <sheetFormatPr defaultRowHeight="15"/>
  <cols>
    <col min="4" max="4" width="12.140625" customWidth="1"/>
    <col min="8" max="8" width="21.28515625" customWidth="1"/>
    <col min="12" max="12" width="17.5703125" customWidth="1"/>
    <col min="16" max="16" width="13.140625" customWidth="1"/>
  </cols>
  <sheetData>
    <row r="3" spans="1:16">
      <c r="A3" s="55" t="s">
        <v>27</v>
      </c>
      <c r="B3" s="55" t="s">
        <v>26</v>
      </c>
    </row>
    <row r="4" spans="1:16">
      <c r="A4" s="55">
        <v>0</v>
      </c>
      <c r="B4" s="55" t="s">
        <v>36</v>
      </c>
      <c r="D4" s="41">
        <v>0</v>
      </c>
      <c r="E4" s="836" t="s">
        <v>98</v>
      </c>
      <c r="F4" s="836"/>
    </row>
    <row r="5" spans="1:16">
      <c r="A5" s="55">
        <v>35</v>
      </c>
      <c r="B5" s="55" t="s">
        <v>35</v>
      </c>
      <c r="D5" s="41">
        <v>50</v>
      </c>
      <c r="E5" s="836" t="s">
        <v>99</v>
      </c>
      <c r="F5" s="836"/>
    </row>
    <row r="6" spans="1:16">
      <c r="A6" s="55">
        <v>40</v>
      </c>
      <c r="B6" s="55" t="s">
        <v>34</v>
      </c>
    </row>
    <row r="7" spans="1:16">
      <c r="A7" s="55">
        <v>45</v>
      </c>
      <c r="B7" s="55" t="s">
        <v>33</v>
      </c>
    </row>
    <row r="8" spans="1:16">
      <c r="A8" s="55">
        <v>50</v>
      </c>
      <c r="B8" s="55" t="s">
        <v>32</v>
      </c>
    </row>
    <row r="9" spans="1:16">
      <c r="A9" s="55">
        <v>55</v>
      </c>
      <c r="B9" s="55" t="s">
        <v>31</v>
      </c>
    </row>
    <row r="10" spans="1:16">
      <c r="A10" s="55">
        <v>60</v>
      </c>
      <c r="B10" s="55" t="s">
        <v>30</v>
      </c>
    </row>
    <row r="11" spans="1:16">
      <c r="A11" s="55">
        <v>65</v>
      </c>
      <c r="B11" s="55" t="s">
        <v>23</v>
      </c>
    </row>
    <row r="12" spans="1:16">
      <c r="A12" s="55">
        <v>70</v>
      </c>
      <c r="B12" s="55" t="s">
        <v>29</v>
      </c>
    </row>
    <row r="13" spans="1:16">
      <c r="A13" s="55">
        <v>80</v>
      </c>
      <c r="B13" s="55" t="s">
        <v>28</v>
      </c>
    </row>
    <row r="14" spans="1:16">
      <c r="A14" s="55">
        <v>90</v>
      </c>
      <c r="B14" s="55" t="s">
        <v>22</v>
      </c>
    </row>
    <row r="16" spans="1:16" ht="21">
      <c r="A16" s="835" t="s">
        <v>158</v>
      </c>
      <c r="B16" s="835"/>
      <c r="C16" s="835"/>
      <c r="D16" s="835"/>
      <c r="E16" s="835" t="s">
        <v>159</v>
      </c>
      <c r="F16" s="835"/>
      <c r="G16" s="835"/>
      <c r="H16" s="835"/>
      <c r="I16" s="835" t="s">
        <v>160</v>
      </c>
      <c r="J16" s="835"/>
      <c r="K16" s="835"/>
      <c r="L16" s="835"/>
      <c r="M16" s="835" t="s">
        <v>161</v>
      </c>
      <c r="N16" s="835"/>
      <c r="O16" s="835"/>
      <c r="P16" s="835"/>
    </row>
    <row r="17" spans="1:16">
      <c r="A17" s="487" t="s">
        <v>117</v>
      </c>
      <c r="B17" s="487" t="s">
        <v>117</v>
      </c>
      <c r="C17" s="487">
        <v>0</v>
      </c>
      <c r="D17" s="487" t="s">
        <v>118</v>
      </c>
      <c r="E17" s="487" t="s">
        <v>117</v>
      </c>
      <c r="F17" s="487" t="s">
        <v>117</v>
      </c>
      <c r="G17" s="487">
        <v>0</v>
      </c>
      <c r="H17" s="487" t="s">
        <v>118</v>
      </c>
      <c r="I17" s="488">
        <v>0</v>
      </c>
      <c r="J17" s="488" t="s">
        <v>36</v>
      </c>
      <c r="K17" s="488">
        <v>0</v>
      </c>
      <c r="L17" s="488" t="s">
        <v>119</v>
      </c>
      <c r="M17" s="488">
        <v>0</v>
      </c>
      <c r="N17" s="488" t="s">
        <v>36</v>
      </c>
      <c r="O17" s="488">
        <v>0</v>
      </c>
      <c r="P17" s="488" t="s">
        <v>119</v>
      </c>
    </row>
    <row r="18" spans="1:16">
      <c r="A18" s="487">
        <v>0</v>
      </c>
      <c r="B18" s="487" t="s">
        <v>36</v>
      </c>
      <c r="C18" s="487">
        <v>0</v>
      </c>
      <c r="D18" s="489" t="s">
        <v>119</v>
      </c>
      <c r="E18" s="487">
        <v>0</v>
      </c>
      <c r="F18" s="487" t="s">
        <v>36</v>
      </c>
      <c r="G18" s="487">
        <v>0</v>
      </c>
      <c r="H18" s="489" t="s">
        <v>120</v>
      </c>
      <c r="I18" s="488">
        <v>35</v>
      </c>
      <c r="J18" s="488" t="s">
        <v>35</v>
      </c>
      <c r="K18" s="488">
        <v>1</v>
      </c>
      <c r="L18" s="490" t="s">
        <v>119</v>
      </c>
      <c r="M18" s="488">
        <v>35</v>
      </c>
      <c r="N18" s="488" t="s">
        <v>35</v>
      </c>
      <c r="O18" s="488">
        <v>1</v>
      </c>
      <c r="P18" s="490" t="s">
        <v>119</v>
      </c>
    </row>
    <row r="19" spans="1:16">
      <c r="A19" s="487">
        <v>35</v>
      </c>
      <c r="B19" s="487" t="s">
        <v>35</v>
      </c>
      <c r="C19" s="491">
        <v>1</v>
      </c>
      <c r="D19" s="489" t="s">
        <v>119</v>
      </c>
      <c r="E19" s="487">
        <v>35</v>
      </c>
      <c r="F19" s="487" t="s">
        <v>35</v>
      </c>
      <c r="G19" s="491">
        <v>1</v>
      </c>
      <c r="H19" s="489" t="s">
        <v>120</v>
      </c>
      <c r="I19" s="488">
        <v>40</v>
      </c>
      <c r="J19" s="488" t="s">
        <v>34</v>
      </c>
      <c r="K19" s="492">
        <v>1.33</v>
      </c>
      <c r="L19" s="490" t="s">
        <v>119</v>
      </c>
      <c r="M19" s="488">
        <v>40</v>
      </c>
      <c r="N19" s="488" t="s">
        <v>34</v>
      </c>
      <c r="O19" s="492">
        <v>1.33</v>
      </c>
      <c r="P19" s="490" t="s">
        <v>119</v>
      </c>
    </row>
    <row r="20" spans="1:16">
      <c r="A20" s="487">
        <v>40</v>
      </c>
      <c r="B20" s="487" t="s">
        <v>34</v>
      </c>
      <c r="C20" s="491">
        <v>1.33</v>
      </c>
      <c r="D20" s="489" t="s">
        <v>119</v>
      </c>
      <c r="E20" s="487">
        <v>40</v>
      </c>
      <c r="F20" s="487" t="s">
        <v>34</v>
      </c>
      <c r="G20" s="491">
        <v>1.33</v>
      </c>
      <c r="H20" s="489" t="s">
        <v>120</v>
      </c>
      <c r="I20" s="488">
        <v>45</v>
      </c>
      <c r="J20" s="488" t="s">
        <v>33</v>
      </c>
      <c r="K20" s="492">
        <v>1.67</v>
      </c>
      <c r="L20" s="490" t="s">
        <v>119</v>
      </c>
      <c r="M20" s="488">
        <v>45</v>
      </c>
      <c r="N20" s="488" t="s">
        <v>33</v>
      </c>
      <c r="O20" s="492">
        <v>1.67</v>
      </c>
      <c r="P20" s="493" t="s">
        <v>119</v>
      </c>
    </row>
    <row r="21" spans="1:16">
      <c r="A21" s="487">
        <v>45</v>
      </c>
      <c r="B21" s="487" t="s">
        <v>33</v>
      </c>
      <c r="C21" s="491">
        <v>1.67</v>
      </c>
      <c r="D21" s="489" t="s">
        <v>119</v>
      </c>
      <c r="E21" s="487">
        <v>45</v>
      </c>
      <c r="F21" s="487" t="s">
        <v>33</v>
      </c>
      <c r="G21" s="491">
        <v>1.67</v>
      </c>
      <c r="H21" s="489" t="s">
        <v>120</v>
      </c>
      <c r="I21" s="488">
        <v>50</v>
      </c>
      <c r="J21" s="488" t="s">
        <v>32</v>
      </c>
      <c r="K21" s="492">
        <v>2</v>
      </c>
      <c r="L21" s="490" t="s">
        <v>119</v>
      </c>
      <c r="M21" s="488">
        <v>50</v>
      </c>
      <c r="N21" s="488" t="s">
        <v>32</v>
      </c>
      <c r="O21" s="492">
        <v>2</v>
      </c>
      <c r="P21" s="493" t="s">
        <v>119</v>
      </c>
    </row>
    <row r="22" spans="1:16">
      <c r="A22" s="487">
        <v>50</v>
      </c>
      <c r="B22" s="487" t="s">
        <v>32</v>
      </c>
      <c r="C22" s="491">
        <v>2</v>
      </c>
      <c r="D22" s="489" t="s">
        <v>121</v>
      </c>
      <c r="E22" s="487">
        <v>50</v>
      </c>
      <c r="F22" s="487" t="s">
        <v>32</v>
      </c>
      <c r="G22" s="491">
        <v>2</v>
      </c>
      <c r="H22" s="489" t="s">
        <v>120</v>
      </c>
      <c r="I22" s="488">
        <v>55</v>
      </c>
      <c r="J22" s="488" t="s">
        <v>31</v>
      </c>
      <c r="K22" s="492">
        <v>2.33</v>
      </c>
      <c r="L22" s="493" t="s">
        <v>119</v>
      </c>
      <c r="M22" s="488">
        <v>55</v>
      </c>
      <c r="N22" s="488" t="s">
        <v>31</v>
      </c>
      <c r="O22" s="492">
        <v>2.33</v>
      </c>
      <c r="P22" s="490" t="s">
        <v>119</v>
      </c>
    </row>
    <row r="23" spans="1:16">
      <c r="A23" s="487">
        <v>55</v>
      </c>
      <c r="B23" s="487" t="s">
        <v>31</v>
      </c>
      <c r="C23" s="491">
        <v>2.33</v>
      </c>
      <c r="D23" s="489" t="s">
        <v>121</v>
      </c>
      <c r="E23" s="487">
        <v>55</v>
      </c>
      <c r="F23" s="487" t="s">
        <v>31</v>
      </c>
      <c r="G23" s="491">
        <v>2.33</v>
      </c>
      <c r="H23" s="489" t="s">
        <v>120</v>
      </c>
      <c r="I23" s="488">
        <v>60</v>
      </c>
      <c r="J23" s="488" t="s">
        <v>30</v>
      </c>
      <c r="K23" s="492">
        <v>2.67</v>
      </c>
      <c r="L23" s="493" t="s">
        <v>121</v>
      </c>
      <c r="M23" s="488">
        <v>60</v>
      </c>
      <c r="N23" s="488" t="s">
        <v>30</v>
      </c>
      <c r="O23" s="492">
        <v>2.67</v>
      </c>
      <c r="P23" s="490" t="s">
        <v>121</v>
      </c>
    </row>
    <row r="24" spans="1:16">
      <c r="A24" s="487">
        <v>60</v>
      </c>
      <c r="B24" s="487" t="s">
        <v>30</v>
      </c>
      <c r="C24" s="491">
        <v>2.67</v>
      </c>
      <c r="D24" s="489" t="s">
        <v>123</v>
      </c>
      <c r="E24" s="487">
        <v>60</v>
      </c>
      <c r="F24" s="487" t="s">
        <v>30</v>
      </c>
      <c r="G24" s="491">
        <v>2.67</v>
      </c>
      <c r="H24" s="489" t="s">
        <v>122</v>
      </c>
      <c r="I24" s="488">
        <v>65</v>
      </c>
      <c r="J24" s="488" t="s">
        <v>23</v>
      </c>
      <c r="K24" s="492">
        <v>3</v>
      </c>
      <c r="L24" s="490" t="s">
        <v>121</v>
      </c>
      <c r="M24" s="488">
        <v>65</v>
      </c>
      <c r="N24" s="488" t="s">
        <v>23</v>
      </c>
      <c r="O24" s="492">
        <v>3</v>
      </c>
      <c r="P24" s="493" t="s">
        <v>121</v>
      </c>
    </row>
    <row r="25" spans="1:16">
      <c r="A25" s="487">
        <v>65</v>
      </c>
      <c r="B25" s="487" t="s">
        <v>23</v>
      </c>
      <c r="C25" s="491">
        <v>3</v>
      </c>
      <c r="D25" s="489" t="s">
        <v>123</v>
      </c>
      <c r="E25" s="487">
        <v>65</v>
      </c>
      <c r="F25" s="487" t="s">
        <v>23</v>
      </c>
      <c r="G25" s="491">
        <v>3</v>
      </c>
      <c r="H25" s="489" t="s">
        <v>122</v>
      </c>
      <c r="I25" s="488">
        <v>70</v>
      </c>
      <c r="J25" s="488" t="s">
        <v>29</v>
      </c>
      <c r="K25" s="492">
        <v>3.33</v>
      </c>
      <c r="L25" s="490" t="s">
        <v>121</v>
      </c>
      <c r="M25" s="488">
        <v>70</v>
      </c>
      <c r="N25" s="488" t="s">
        <v>29</v>
      </c>
      <c r="O25" s="492">
        <v>3.33</v>
      </c>
      <c r="P25" s="490" t="s">
        <v>121</v>
      </c>
    </row>
    <row r="26" spans="1:16">
      <c r="A26" s="487">
        <v>70</v>
      </c>
      <c r="B26" s="487" t="s">
        <v>29</v>
      </c>
      <c r="C26" s="491">
        <v>3.33</v>
      </c>
      <c r="D26" s="489" t="s">
        <v>123</v>
      </c>
      <c r="E26" s="487">
        <v>70</v>
      </c>
      <c r="F26" s="487" t="s">
        <v>29</v>
      </c>
      <c r="G26" s="491">
        <v>3.33</v>
      </c>
      <c r="H26" s="489" t="s">
        <v>122</v>
      </c>
      <c r="I26" s="488">
        <v>80</v>
      </c>
      <c r="J26" s="488" t="s">
        <v>28</v>
      </c>
      <c r="K26" s="492">
        <v>3.67</v>
      </c>
      <c r="L26" s="490" t="s">
        <v>162</v>
      </c>
      <c r="M26" s="488">
        <v>80</v>
      </c>
      <c r="N26" s="488" t="s">
        <v>28</v>
      </c>
      <c r="O26" s="492">
        <v>3.67</v>
      </c>
      <c r="P26" s="490" t="s">
        <v>162</v>
      </c>
    </row>
    <row r="27" spans="1:16">
      <c r="A27" s="487">
        <v>80</v>
      </c>
      <c r="B27" s="487" t="s">
        <v>28</v>
      </c>
      <c r="C27" s="491">
        <v>3.67</v>
      </c>
      <c r="D27" s="489" t="s">
        <v>124</v>
      </c>
      <c r="E27" s="487">
        <v>80</v>
      </c>
      <c r="F27" s="487" t="s">
        <v>28</v>
      </c>
      <c r="G27" s="491">
        <v>3.67</v>
      </c>
      <c r="H27" s="489" t="s">
        <v>125</v>
      </c>
      <c r="I27" s="488">
        <v>90</v>
      </c>
      <c r="J27" s="488" t="s">
        <v>22</v>
      </c>
      <c r="K27" s="492">
        <v>4</v>
      </c>
      <c r="L27" s="493" t="s">
        <v>124</v>
      </c>
      <c r="M27" s="488">
        <v>90</v>
      </c>
      <c r="N27" s="488" t="s">
        <v>22</v>
      </c>
      <c r="O27" s="492">
        <v>4</v>
      </c>
      <c r="P27" s="490" t="s">
        <v>124</v>
      </c>
    </row>
    <row r="28" spans="1:16">
      <c r="A28" s="494">
        <v>90</v>
      </c>
      <c r="B28" s="494" t="s">
        <v>22</v>
      </c>
      <c r="C28" s="491">
        <v>4</v>
      </c>
      <c r="D28" s="489" t="s">
        <v>124</v>
      </c>
      <c r="E28" s="494">
        <v>90</v>
      </c>
      <c r="F28" s="494" t="s">
        <v>22</v>
      </c>
      <c r="G28" s="491">
        <v>4</v>
      </c>
      <c r="H28" s="489" t="s">
        <v>126</v>
      </c>
      <c r="I28" s="495"/>
      <c r="J28" s="495"/>
      <c r="K28" s="492"/>
      <c r="L28" s="493"/>
      <c r="M28" s="495"/>
      <c r="N28" s="495"/>
      <c r="O28" s="492"/>
      <c r="P28" s="490"/>
    </row>
  </sheetData>
  <protectedRanges>
    <protectedRange password="904B" sqref="A17:A28" name="Range3_1"/>
    <protectedRange password="904B" sqref="E17:E28" name="Range3_1_2"/>
    <protectedRange password="904B" sqref="M17:M28" name="Range3"/>
    <protectedRange password="904B" sqref="I17:I28" name="Range3_1_1"/>
  </protectedRanges>
  <mergeCells count="6">
    <mergeCell ref="M16:P16"/>
    <mergeCell ref="E4:F4"/>
    <mergeCell ref="E5:F5"/>
    <mergeCell ref="A16:D16"/>
    <mergeCell ref="E16:H16"/>
    <mergeCell ref="I16:L1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07"/>
  <sheetViews>
    <sheetView showGridLines="0" tabSelected="1" topLeftCell="A119" zoomScale="51" zoomScaleNormal="51" workbookViewId="0">
      <selection activeCell="D91" sqref="D91"/>
    </sheetView>
  </sheetViews>
  <sheetFormatPr defaultColWidth="9.140625" defaultRowHeight="15"/>
  <cols>
    <col min="1" max="1" width="5.7109375" style="13" customWidth="1"/>
    <col min="2" max="2" width="45.7109375" style="13" customWidth="1"/>
    <col min="3" max="3" width="13.7109375" style="13" customWidth="1"/>
    <col min="4" max="4" width="20" style="13" customWidth="1"/>
    <col min="5" max="5" width="15.7109375" style="13" customWidth="1"/>
    <col min="6" max="6" width="13.7109375" style="13" customWidth="1"/>
    <col min="7" max="7" width="9.7109375" style="13" customWidth="1"/>
    <col min="8" max="9" width="14.7109375" style="13" customWidth="1"/>
    <col min="10" max="10" width="9.7109375" style="13" customWidth="1"/>
    <col min="11" max="11" width="60.7109375" style="13" customWidth="1"/>
    <col min="12" max="16384" width="9.140625" style="13"/>
  </cols>
  <sheetData>
    <row r="1" spans="1:19" ht="39.950000000000003" customHeight="1" thickBot="1">
      <c r="A1" s="12" t="s">
        <v>74</v>
      </c>
    </row>
    <row r="2" spans="1:19" ht="45" customHeight="1" thickBot="1">
      <c r="A2" s="14" t="s">
        <v>12</v>
      </c>
      <c r="C2" s="517" t="str">
        <f>IF(OR('MAKLUMAT KURSUS'!C8="",'MAKLUMAT KURSUS'!C9=""),"",CONCATENATE('MAKLUMAT KURSUS'!C8," ",'MAKLUMAT KURSUS'!C9))</f>
        <v/>
      </c>
      <c r="D2" s="518"/>
      <c r="E2" s="518"/>
      <c r="F2" s="518"/>
      <c r="G2" s="519"/>
      <c r="H2" s="80"/>
    </row>
    <row r="3" spans="1:19" ht="5.0999999999999996" customHeight="1" thickBot="1">
      <c r="A3" s="14"/>
    </row>
    <row r="4" spans="1:19" ht="24.75" customHeight="1" thickBot="1">
      <c r="A4" s="14" t="s">
        <v>13</v>
      </c>
      <c r="C4" s="520" t="str">
        <f>CONCATENATE('MAKLUMAT KURSUS'!C10," / ",'MAKLUMAT KURSUS'!J10)</f>
        <v xml:space="preserve"> / </v>
      </c>
      <c r="D4" s="521"/>
    </row>
    <row r="5" spans="1:19" ht="5.0999999999999996" customHeight="1" thickBot="1"/>
    <row r="6" spans="1:19" ht="20.100000000000001" hidden="1" customHeight="1"/>
    <row r="7" spans="1:19" s="22" customFormat="1" ht="50.1" customHeight="1" thickBot="1">
      <c r="A7" s="15" t="s">
        <v>4</v>
      </c>
      <c r="B7" s="16" t="s">
        <v>5</v>
      </c>
      <c r="C7" s="16" t="s">
        <v>6</v>
      </c>
      <c r="D7" s="17" t="s">
        <v>7</v>
      </c>
      <c r="E7" s="16" t="s">
        <v>14</v>
      </c>
      <c r="F7" s="16" t="s">
        <v>1</v>
      </c>
      <c r="G7" s="16" t="s">
        <v>15</v>
      </c>
      <c r="H7" s="16" t="s">
        <v>16</v>
      </c>
      <c r="I7" s="16" t="s">
        <v>17</v>
      </c>
      <c r="J7" s="16" t="s">
        <v>18</v>
      </c>
      <c r="K7" s="18" t="s">
        <v>19</v>
      </c>
      <c r="L7" s="19"/>
      <c r="M7" s="20"/>
      <c r="N7" s="21"/>
      <c r="O7" s="21"/>
      <c r="P7" s="21"/>
      <c r="Q7" s="21"/>
      <c r="R7" s="21"/>
      <c r="S7" s="21"/>
    </row>
    <row r="8" spans="1:19" ht="24.75" customHeight="1">
      <c r="A8" s="23">
        <v>1</v>
      </c>
      <c r="B8" s="24" t="s">
        <v>165</v>
      </c>
      <c r="C8" s="25" t="s">
        <v>545</v>
      </c>
      <c r="D8" s="25" t="s">
        <v>186</v>
      </c>
      <c r="E8" s="25" t="s">
        <v>187</v>
      </c>
      <c r="F8" s="25" t="s">
        <v>188</v>
      </c>
      <c r="G8" s="25" t="s">
        <v>189</v>
      </c>
      <c r="H8" s="25" t="s">
        <v>190</v>
      </c>
      <c r="I8" s="25" t="s">
        <v>191</v>
      </c>
      <c r="J8" s="26">
        <v>1</v>
      </c>
      <c r="K8" s="27"/>
    </row>
    <row r="9" spans="1:19" ht="24.75" customHeight="1">
      <c r="A9" s="28">
        <v>2</v>
      </c>
      <c r="B9" s="29" t="s">
        <v>166</v>
      </c>
      <c r="C9" s="25" t="s">
        <v>545</v>
      </c>
      <c r="D9" s="31" t="s">
        <v>192</v>
      </c>
      <c r="E9" s="30" t="s">
        <v>193</v>
      </c>
      <c r="F9" s="30" t="s">
        <v>188</v>
      </c>
      <c r="G9" s="30" t="s">
        <v>189</v>
      </c>
      <c r="H9" s="30" t="s">
        <v>190</v>
      </c>
      <c r="I9" s="30" t="s">
        <v>191</v>
      </c>
      <c r="J9" s="32">
        <v>1</v>
      </c>
      <c r="K9" s="33"/>
    </row>
    <row r="10" spans="1:19" ht="24.75" customHeight="1">
      <c r="A10" s="28">
        <v>3</v>
      </c>
      <c r="B10" s="29" t="s">
        <v>167</v>
      </c>
      <c r="C10" s="30" t="s">
        <v>545</v>
      </c>
      <c r="D10" s="31" t="s">
        <v>194</v>
      </c>
      <c r="E10" s="30" t="s">
        <v>195</v>
      </c>
      <c r="F10" s="30" t="s">
        <v>188</v>
      </c>
      <c r="G10" s="30" t="s">
        <v>189</v>
      </c>
      <c r="H10" s="30" t="s">
        <v>190</v>
      </c>
      <c r="I10" s="30" t="s">
        <v>191</v>
      </c>
      <c r="J10" s="32">
        <v>1</v>
      </c>
      <c r="K10" s="33"/>
    </row>
    <row r="11" spans="1:19" ht="24.75" customHeight="1">
      <c r="A11" s="28">
        <v>4</v>
      </c>
      <c r="B11" s="29" t="s">
        <v>168</v>
      </c>
      <c r="C11" s="30" t="s">
        <v>545</v>
      </c>
      <c r="D11" s="31" t="s">
        <v>196</v>
      </c>
      <c r="E11" s="30" t="s">
        <v>197</v>
      </c>
      <c r="F11" s="30" t="s">
        <v>188</v>
      </c>
      <c r="G11" s="30" t="s">
        <v>189</v>
      </c>
      <c r="H11" s="30" t="s">
        <v>190</v>
      </c>
      <c r="I11" s="30" t="s">
        <v>191</v>
      </c>
      <c r="J11" s="32">
        <v>1</v>
      </c>
      <c r="K11" s="33"/>
    </row>
    <row r="12" spans="1:19" ht="24.75" customHeight="1">
      <c r="A12" s="28">
        <v>5</v>
      </c>
      <c r="B12" s="29" t="s">
        <v>169</v>
      </c>
      <c r="C12" s="30" t="s">
        <v>545</v>
      </c>
      <c r="D12" s="31" t="s">
        <v>198</v>
      </c>
      <c r="E12" s="30" t="s">
        <v>199</v>
      </c>
      <c r="F12" s="30" t="s">
        <v>188</v>
      </c>
      <c r="G12" s="30" t="s">
        <v>189</v>
      </c>
      <c r="H12" s="30" t="s">
        <v>190</v>
      </c>
      <c r="I12" s="30" t="s">
        <v>191</v>
      </c>
      <c r="J12" s="32">
        <v>1</v>
      </c>
      <c r="K12" s="33"/>
    </row>
    <row r="13" spans="1:19" ht="24.75" customHeight="1">
      <c r="A13" s="28">
        <v>6</v>
      </c>
      <c r="B13" s="29" t="s">
        <v>170</v>
      </c>
      <c r="C13" s="30" t="s">
        <v>545</v>
      </c>
      <c r="D13" s="31" t="s">
        <v>200</v>
      </c>
      <c r="E13" s="30" t="s">
        <v>201</v>
      </c>
      <c r="F13" s="30" t="s">
        <v>188</v>
      </c>
      <c r="G13" s="30" t="s">
        <v>189</v>
      </c>
      <c r="H13" s="30" t="s">
        <v>190</v>
      </c>
      <c r="I13" s="30" t="s">
        <v>191</v>
      </c>
      <c r="J13" s="32">
        <v>1</v>
      </c>
      <c r="K13" s="33"/>
    </row>
    <row r="14" spans="1:19" ht="24.75" customHeight="1">
      <c r="A14" s="28">
        <v>7</v>
      </c>
      <c r="B14" s="29" t="s">
        <v>171</v>
      </c>
      <c r="C14" s="30" t="s">
        <v>545</v>
      </c>
      <c r="D14" s="31" t="s">
        <v>202</v>
      </c>
      <c r="E14" s="30" t="s">
        <v>203</v>
      </c>
      <c r="F14" s="30" t="s">
        <v>188</v>
      </c>
      <c r="G14" s="30" t="s">
        <v>189</v>
      </c>
      <c r="H14" s="30" t="s">
        <v>190</v>
      </c>
      <c r="I14" s="30" t="s">
        <v>191</v>
      </c>
      <c r="J14" s="32">
        <v>1</v>
      </c>
      <c r="K14" s="33"/>
    </row>
    <row r="15" spans="1:19" ht="24.75" customHeight="1">
      <c r="A15" s="28">
        <v>8</v>
      </c>
      <c r="B15" s="29" t="s">
        <v>172</v>
      </c>
      <c r="C15" s="30" t="s">
        <v>545</v>
      </c>
      <c r="D15" s="31" t="s">
        <v>204</v>
      </c>
      <c r="E15" s="30" t="s">
        <v>205</v>
      </c>
      <c r="F15" s="30" t="s">
        <v>188</v>
      </c>
      <c r="G15" s="30" t="s">
        <v>189</v>
      </c>
      <c r="H15" s="30" t="s">
        <v>190</v>
      </c>
      <c r="I15" s="30" t="s">
        <v>191</v>
      </c>
      <c r="J15" s="32">
        <v>1</v>
      </c>
      <c r="K15" s="33"/>
    </row>
    <row r="16" spans="1:19" ht="24.75" customHeight="1">
      <c r="A16" s="28">
        <v>9</v>
      </c>
      <c r="B16" s="29" t="s">
        <v>173</v>
      </c>
      <c r="C16" s="30" t="s">
        <v>545</v>
      </c>
      <c r="D16" s="30" t="s">
        <v>206</v>
      </c>
      <c r="E16" s="30" t="s">
        <v>207</v>
      </c>
      <c r="F16" s="30" t="s">
        <v>188</v>
      </c>
      <c r="G16" s="30" t="s">
        <v>189</v>
      </c>
      <c r="H16" s="30" t="s">
        <v>190</v>
      </c>
      <c r="I16" s="30" t="s">
        <v>191</v>
      </c>
      <c r="J16" s="32">
        <v>1</v>
      </c>
      <c r="K16" s="33"/>
    </row>
    <row r="17" spans="1:11" ht="24.75" customHeight="1">
      <c r="A17" s="28">
        <v>10</v>
      </c>
      <c r="B17" s="29" t="s">
        <v>174</v>
      </c>
      <c r="C17" s="30" t="s">
        <v>545</v>
      </c>
      <c r="D17" s="514">
        <v>980310065835</v>
      </c>
      <c r="E17" s="30" t="s">
        <v>208</v>
      </c>
      <c r="F17" s="30" t="s">
        <v>188</v>
      </c>
      <c r="G17" s="30" t="s">
        <v>189</v>
      </c>
      <c r="H17" s="30" t="s">
        <v>190</v>
      </c>
      <c r="I17" s="30" t="s">
        <v>191</v>
      </c>
      <c r="J17" s="32">
        <v>1</v>
      </c>
      <c r="K17" s="33"/>
    </row>
    <row r="18" spans="1:11" ht="24.75" customHeight="1">
      <c r="A18" s="28">
        <v>11</v>
      </c>
      <c r="B18" s="29" t="s">
        <v>175</v>
      </c>
      <c r="C18" s="30" t="s">
        <v>545</v>
      </c>
      <c r="D18" s="30" t="s">
        <v>209</v>
      </c>
      <c r="E18" s="30" t="s">
        <v>210</v>
      </c>
      <c r="F18" s="30" t="s">
        <v>188</v>
      </c>
      <c r="G18" s="30" t="s">
        <v>189</v>
      </c>
      <c r="H18" s="30" t="s">
        <v>190</v>
      </c>
      <c r="I18" s="30" t="s">
        <v>191</v>
      </c>
      <c r="J18" s="32">
        <v>1</v>
      </c>
      <c r="K18" s="33"/>
    </row>
    <row r="19" spans="1:11" ht="24.75" customHeight="1">
      <c r="A19" s="28">
        <v>12</v>
      </c>
      <c r="B19" s="29" t="s">
        <v>176</v>
      </c>
      <c r="C19" s="30" t="s">
        <v>545</v>
      </c>
      <c r="D19" s="30" t="s">
        <v>211</v>
      </c>
      <c r="E19" s="30" t="s">
        <v>212</v>
      </c>
      <c r="F19" s="30" t="s">
        <v>188</v>
      </c>
      <c r="G19" s="30" t="s">
        <v>189</v>
      </c>
      <c r="H19" s="30" t="s">
        <v>190</v>
      </c>
      <c r="I19" s="30" t="s">
        <v>191</v>
      </c>
      <c r="J19" s="32">
        <v>1</v>
      </c>
      <c r="K19" s="33"/>
    </row>
    <row r="20" spans="1:11" ht="24.75" customHeight="1">
      <c r="A20" s="28">
        <v>13</v>
      </c>
      <c r="B20" s="29" t="s">
        <v>177</v>
      </c>
      <c r="C20" s="30" t="s">
        <v>545</v>
      </c>
      <c r="D20" s="30" t="s">
        <v>213</v>
      </c>
      <c r="E20" s="30" t="s">
        <v>214</v>
      </c>
      <c r="F20" s="30" t="s">
        <v>188</v>
      </c>
      <c r="G20" s="30" t="s">
        <v>189</v>
      </c>
      <c r="H20" s="30" t="s">
        <v>190</v>
      </c>
      <c r="I20" s="30" t="s">
        <v>191</v>
      </c>
      <c r="J20" s="32">
        <v>1</v>
      </c>
      <c r="K20" s="33"/>
    </row>
    <row r="21" spans="1:11" ht="24.75" customHeight="1">
      <c r="A21" s="28">
        <v>14</v>
      </c>
      <c r="B21" s="29" t="s">
        <v>178</v>
      </c>
      <c r="C21" s="30" t="s">
        <v>545</v>
      </c>
      <c r="D21" s="30" t="s">
        <v>215</v>
      </c>
      <c r="E21" s="30" t="s">
        <v>216</v>
      </c>
      <c r="F21" s="30" t="s">
        <v>188</v>
      </c>
      <c r="G21" s="30" t="s">
        <v>189</v>
      </c>
      <c r="H21" s="30" t="s">
        <v>190</v>
      </c>
      <c r="I21" s="30" t="s">
        <v>191</v>
      </c>
      <c r="J21" s="32">
        <v>1</v>
      </c>
      <c r="K21" s="33"/>
    </row>
    <row r="22" spans="1:11" ht="24.75" customHeight="1">
      <c r="A22" s="28">
        <v>15</v>
      </c>
      <c r="B22" s="29" t="s">
        <v>179</v>
      </c>
      <c r="C22" s="30" t="s">
        <v>545</v>
      </c>
      <c r="D22" s="30" t="s">
        <v>217</v>
      </c>
      <c r="E22" s="30" t="s">
        <v>218</v>
      </c>
      <c r="F22" s="30" t="s">
        <v>188</v>
      </c>
      <c r="G22" s="30" t="s">
        <v>219</v>
      </c>
      <c r="H22" s="30" t="s">
        <v>190</v>
      </c>
      <c r="I22" s="30" t="s">
        <v>191</v>
      </c>
      <c r="J22" s="32">
        <v>1</v>
      </c>
      <c r="K22" s="33"/>
    </row>
    <row r="23" spans="1:11" ht="24.75" customHeight="1">
      <c r="A23" s="28">
        <v>16</v>
      </c>
      <c r="B23" s="29" t="s">
        <v>180</v>
      </c>
      <c r="C23" s="30" t="s">
        <v>545</v>
      </c>
      <c r="D23" s="30" t="s">
        <v>220</v>
      </c>
      <c r="E23" s="30" t="s">
        <v>221</v>
      </c>
      <c r="F23" s="30" t="s">
        <v>188</v>
      </c>
      <c r="G23" s="30" t="s">
        <v>219</v>
      </c>
      <c r="H23" s="30" t="s">
        <v>190</v>
      </c>
      <c r="I23" s="30" t="s">
        <v>191</v>
      </c>
      <c r="J23" s="32">
        <v>1</v>
      </c>
      <c r="K23" s="33"/>
    </row>
    <row r="24" spans="1:11" ht="24.75" customHeight="1">
      <c r="A24" s="28">
        <v>17</v>
      </c>
      <c r="B24" s="29" t="s">
        <v>181</v>
      </c>
      <c r="C24" s="30" t="s">
        <v>545</v>
      </c>
      <c r="D24" s="30" t="s">
        <v>222</v>
      </c>
      <c r="E24" s="30" t="s">
        <v>223</v>
      </c>
      <c r="F24" s="30" t="s">
        <v>188</v>
      </c>
      <c r="G24" s="30" t="s">
        <v>219</v>
      </c>
      <c r="H24" s="30" t="s">
        <v>190</v>
      </c>
      <c r="I24" s="30" t="s">
        <v>191</v>
      </c>
      <c r="J24" s="32">
        <v>1</v>
      </c>
      <c r="K24" s="33"/>
    </row>
    <row r="25" spans="1:11" ht="24.75" customHeight="1">
      <c r="A25" s="28">
        <v>18</v>
      </c>
      <c r="B25" s="29" t="s">
        <v>182</v>
      </c>
      <c r="C25" s="30" t="s">
        <v>545</v>
      </c>
      <c r="D25" s="30" t="s">
        <v>224</v>
      </c>
      <c r="E25" s="30" t="s">
        <v>225</v>
      </c>
      <c r="F25" s="30" t="s">
        <v>188</v>
      </c>
      <c r="G25" s="30" t="s">
        <v>189</v>
      </c>
      <c r="H25" s="30" t="s">
        <v>190</v>
      </c>
      <c r="I25" s="30" t="s">
        <v>191</v>
      </c>
      <c r="J25" s="32">
        <v>1</v>
      </c>
      <c r="K25" s="33"/>
    </row>
    <row r="26" spans="1:11" ht="24.75" customHeight="1">
      <c r="A26" s="28">
        <v>19</v>
      </c>
      <c r="B26" s="29" t="s">
        <v>183</v>
      </c>
      <c r="C26" s="30" t="s">
        <v>545</v>
      </c>
      <c r="D26" s="30" t="s">
        <v>226</v>
      </c>
      <c r="E26" s="30" t="s">
        <v>227</v>
      </c>
      <c r="F26" s="30" t="s">
        <v>188</v>
      </c>
      <c r="G26" s="30" t="s">
        <v>189</v>
      </c>
      <c r="H26" s="30" t="s">
        <v>190</v>
      </c>
      <c r="I26" s="30" t="s">
        <v>191</v>
      </c>
      <c r="J26" s="32">
        <v>1</v>
      </c>
      <c r="K26" s="33"/>
    </row>
    <row r="27" spans="1:11" ht="24.75" customHeight="1">
      <c r="A27" s="28">
        <v>20</v>
      </c>
      <c r="B27" s="29" t="s">
        <v>184</v>
      </c>
      <c r="C27" s="30" t="s">
        <v>545</v>
      </c>
      <c r="D27" s="514">
        <v>980720065505</v>
      </c>
      <c r="E27" s="30" t="s">
        <v>228</v>
      </c>
      <c r="F27" s="30" t="s">
        <v>188</v>
      </c>
      <c r="G27" s="30" t="s">
        <v>189</v>
      </c>
      <c r="H27" s="30" t="s">
        <v>190</v>
      </c>
      <c r="I27" s="30" t="s">
        <v>191</v>
      </c>
      <c r="J27" s="32">
        <v>1</v>
      </c>
      <c r="K27" s="33"/>
    </row>
    <row r="28" spans="1:11" ht="24.75" customHeight="1">
      <c r="A28" s="28">
        <v>21</v>
      </c>
      <c r="B28" s="29" t="s">
        <v>185</v>
      </c>
      <c r="C28" s="30" t="s">
        <v>545</v>
      </c>
      <c r="D28" s="514">
        <v>980927065659</v>
      </c>
      <c r="E28" s="30" t="s">
        <v>229</v>
      </c>
      <c r="F28" s="30" t="s">
        <v>188</v>
      </c>
      <c r="G28" s="30" t="s">
        <v>189</v>
      </c>
      <c r="H28" s="30" t="s">
        <v>190</v>
      </c>
      <c r="I28" s="30" t="s">
        <v>191</v>
      </c>
      <c r="J28" s="32">
        <v>1</v>
      </c>
      <c r="K28" s="33"/>
    </row>
    <row r="29" spans="1:11" ht="24.75" customHeight="1">
      <c r="A29" s="28">
        <v>22</v>
      </c>
      <c r="B29" s="29" t="s">
        <v>230</v>
      </c>
      <c r="C29" s="30" t="s">
        <v>544</v>
      </c>
      <c r="D29" s="514">
        <v>980120145201</v>
      </c>
      <c r="E29" s="30" t="s">
        <v>244</v>
      </c>
      <c r="F29" s="30" t="s">
        <v>245</v>
      </c>
      <c r="G29" s="30" t="s">
        <v>189</v>
      </c>
      <c r="H29" s="30" t="s">
        <v>190</v>
      </c>
      <c r="I29" s="30" t="s">
        <v>191</v>
      </c>
      <c r="J29" s="32">
        <v>1</v>
      </c>
      <c r="K29" s="33"/>
    </row>
    <row r="30" spans="1:11" ht="24.75" customHeight="1">
      <c r="A30" s="28">
        <v>23</v>
      </c>
      <c r="B30" s="29" t="s">
        <v>231</v>
      </c>
      <c r="C30" s="30" t="s">
        <v>544</v>
      </c>
      <c r="D30" s="30" t="s">
        <v>246</v>
      </c>
      <c r="E30" s="30" t="s">
        <v>247</v>
      </c>
      <c r="F30" s="30" t="s">
        <v>245</v>
      </c>
      <c r="G30" s="30" t="s">
        <v>219</v>
      </c>
      <c r="H30" s="30" t="s">
        <v>190</v>
      </c>
      <c r="I30" s="30" t="s">
        <v>191</v>
      </c>
      <c r="J30" s="32">
        <v>1</v>
      </c>
      <c r="K30" s="33"/>
    </row>
    <row r="31" spans="1:11" ht="24.75" customHeight="1">
      <c r="A31" s="28">
        <v>24</v>
      </c>
      <c r="B31" s="29" t="s">
        <v>232</v>
      </c>
      <c r="C31" s="30" t="s">
        <v>544</v>
      </c>
      <c r="D31" s="514">
        <v>980711065473</v>
      </c>
      <c r="E31" s="30" t="s">
        <v>248</v>
      </c>
      <c r="F31" s="30" t="s">
        <v>245</v>
      </c>
      <c r="G31" s="30" t="s">
        <v>189</v>
      </c>
      <c r="H31" s="30" t="s">
        <v>190</v>
      </c>
      <c r="I31" s="30" t="s">
        <v>191</v>
      </c>
      <c r="J31" s="32">
        <v>1</v>
      </c>
      <c r="K31" s="33"/>
    </row>
    <row r="32" spans="1:11" ht="24.75" customHeight="1">
      <c r="A32" s="28">
        <v>25</v>
      </c>
      <c r="B32" s="29" t="s">
        <v>233</v>
      </c>
      <c r="C32" s="30" t="s">
        <v>544</v>
      </c>
      <c r="D32" s="514">
        <v>980524065101</v>
      </c>
      <c r="E32" s="30" t="s">
        <v>249</v>
      </c>
      <c r="F32" s="30" t="s">
        <v>245</v>
      </c>
      <c r="G32" s="30" t="s">
        <v>189</v>
      </c>
      <c r="H32" s="30" t="s">
        <v>190</v>
      </c>
      <c r="I32" s="30" t="s">
        <v>191</v>
      </c>
      <c r="J32" s="32">
        <v>1</v>
      </c>
      <c r="K32" s="33"/>
    </row>
    <row r="33" spans="1:11" ht="24.75" customHeight="1">
      <c r="A33" s="28">
        <v>26</v>
      </c>
      <c r="B33" s="29" t="s">
        <v>234</v>
      </c>
      <c r="C33" s="30" t="s">
        <v>544</v>
      </c>
      <c r="D33" s="30" t="s">
        <v>250</v>
      </c>
      <c r="E33" s="30" t="s">
        <v>251</v>
      </c>
      <c r="F33" s="30" t="s">
        <v>245</v>
      </c>
      <c r="G33" s="30" t="s">
        <v>189</v>
      </c>
      <c r="H33" s="30" t="s">
        <v>190</v>
      </c>
      <c r="I33" s="30" t="s">
        <v>191</v>
      </c>
      <c r="J33" s="32">
        <v>1</v>
      </c>
      <c r="K33" s="33"/>
    </row>
    <row r="34" spans="1:11" ht="24.75" customHeight="1">
      <c r="A34" s="28">
        <v>27</v>
      </c>
      <c r="B34" s="29" t="s">
        <v>235</v>
      </c>
      <c r="C34" s="30" t="s">
        <v>544</v>
      </c>
      <c r="D34" s="30" t="s">
        <v>252</v>
      </c>
      <c r="E34" s="30" t="s">
        <v>253</v>
      </c>
      <c r="F34" s="30" t="s">
        <v>245</v>
      </c>
      <c r="G34" s="30" t="s">
        <v>189</v>
      </c>
      <c r="H34" s="30" t="s">
        <v>190</v>
      </c>
      <c r="I34" s="30" t="s">
        <v>191</v>
      </c>
      <c r="J34" s="32">
        <v>1</v>
      </c>
      <c r="K34" s="33"/>
    </row>
    <row r="35" spans="1:11" ht="24.75" customHeight="1">
      <c r="A35" s="28">
        <v>28</v>
      </c>
      <c r="B35" s="29" t="s">
        <v>236</v>
      </c>
      <c r="C35" s="30" t="s">
        <v>544</v>
      </c>
      <c r="D35" s="30" t="s">
        <v>254</v>
      </c>
      <c r="E35" s="30" t="s">
        <v>255</v>
      </c>
      <c r="F35" s="30" t="s">
        <v>245</v>
      </c>
      <c r="G35" s="30" t="s">
        <v>189</v>
      </c>
      <c r="H35" s="30" t="s">
        <v>190</v>
      </c>
      <c r="I35" s="30" t="s">
        <v>191</v>
      </c>
      <c r="J35" s="32">
        <v>1</v>
      </c>
      <c r="K35" s="33"/>
    </row>
    <row r="36" spans="1:11" ht="24.75" customHeight="1">
      <c r="A36" s="28">
        <v>29</v>
      </c>
      <c r="B36" s="29" t="s">
        <v>237</v>
      </c>
      <c r="C36" s="30" t="s">
        <v>544</v>
      </c>
      <c r="D36" s="30" t="s">
        <v>256</v>
      </c>
      <c r="E36" s="30" t="s">
        <v>257</v>
      </c>
      <c r="F36" s="30" t="s">
        <v>245</v>
      </c>
      <c r="G36" s="30" t="s">
        <v>189</v>
      </c>
      <c r="H36" s="30" t="s">
        <v>190</v>
      </c>
      <c r="I36" s="30" t="s">
        <v>191</v>
      </c>
      <c r="J36" s="32">
        <v>1</v>
      </c>
      <c r="K36" s="33"/>
    </row>
    <row r="37" spans="1:11" ht="24.75" customHeight="1">
      <c r="A37" s="28">
        <v>30</v>
      </c>
      <c r="B37" s="29" t="s">
        <v>238</v>
      </c>
      <c r="C37" s="30" t="s">
        <v>544</v>
      </c>
      <c r="D37" s="514">
        <v>981106105283</v>
      </c>
      <c r="E37" s="30" t="s">
        <v>258</v>
      </c>
      <c r="F37" s="30" t="s">
        <v>245</v>
      </c>
      <c r="G37" s="30" t="s">
        <v>189</v>
      </c>
      <c r="H37" s="30" t="s">
        <v>190</v>
      </c>
      <c r="I37" s="30" t="s">
        <v>191</v>
      </c>
      <c r="J37" s="32">
        <v>0</v>
      </c>
      <c r="K37" s="33" t="s">
        <v>546</v>
      </c>
    </row>
    <row r="38" spans="1:11" ht="24.75" customHeight="1">
      <c r="A38" s="28">
        <v>31</v>
      </c>
      <c r="B38" s="29" t="s">
        <v>239</v>
      </c>
      <c r="C38" s="30" t="s">
        <v>544</v>
      </c>
      <c r="D38" s="30" t="s">
        <v>259</v>
      </c>
      <c r="E38" s="30" t="s">
        <v>260</v>
      </c>
      <c r="F38" s="30" t="s">
        <v>245</v>
      </c>
      <c r="G38" s="30" t="s">
        <v>219</v>
      </c>
      <c r="H38" s="30" t="s">
        <v>190</v>
      </c>
      <c r="I38" s="30" t="s">
        <v>191</v>
      </c>
      <c r="J38" s="32">
        <v>1</v>
      </c>
      <c r="K38" s="33"/>
    </row>
    <row r="39" spans="1:11" ht="24.75" customHeight="1">
      <c r="A39" s="28">
        <v>32</v>
      </c>
      <c r="B39" s="29" t="s">
        <v>240</v>
      </c>
      <c r="C39" s="30" t="s">
        <v>544</v>
      </c>
      <c r="D39" s="30" t="s">
        <v>261</v>
      </c>
      <c r="E39" s="30" t="s">
        <v>262</v>
      </c>
      <c r="F39" s="30" t="s">
        <v>245</v>
      </c>
      <c r="G39" s="30" t="s">
        <v>219</v>
      </c>
      <c r="H39" s="30" t="s">
        <v>190</v>
      </c>
      <c r="I39" s="30" t="s">
        <v>191</v>
      </c>
      <c r="J39" s="32">
        <v>1</v>
      </c>
      <c r="K39" s="33"/>
    </row>
    <row r="40" spans="1:11" ht="24.75" customHeight="1">
      <c r="A40" s="28">
        <v>33</v>
      </c>
      <c r="B40" s="29" t="s">
        <v>241</v>
      </c>
      <c r="C40" s="30" t="s">
        <v>544</v>
      </c>
      <c r="D40" s="30" t="s">
        <v>263</v>
      </c>
      <c r="E40" s="30" t="s">
        <v>264</v>
      </c>
      <c r="F40" s="30" t="s">
        <v>245</v>
      </c>
      <c r="G40" s="30" t="s">
        <v>219</v>
      </c>
      <c r="H40" s="30" t="s">
        <v>190</v>
      </c>
      <c r="I40" s="30" t="s">
        <v>191</v>
      </c>
      <c r="J40" s="32">
        <v>1</v>
      </c>
      <c r="K40" s="33"/>
    </row>
    <row r="41" spans="1:11" ht="24.75" customHeight="1">
      <c r="A41" s="28">
        <v>34</v>
      </c>
      <c r="B41" s="29" t="s">
        <v>242</v>
      </c>
      <c r="C41" s="30" t="s">
        <v>544</v>
      </c>
      <c r="D41" s="30" t="s">
        <v>265</v>
      </c>
      <c r="E41" s="30" t="s">
        <v>266</v>
      </c>
      <c r="F41" s="30" t="s">
        <v>245</v>
      </c>
      <c r="G41" s="30" t="s">
        <v>219</v>
      </c>
      <c r="H41" s="30" t="s">
        <v>190</v>
      </c>
      <c r="I41" s="30" t="s">
        <v>191</v>
      </c>
      <c r="J41" s="32">
        <v>1</v>
      </c>
      <c r="K41" s="33"/>
    </row>
    <row r="42" spans="1:11" ht="24.75" customHeight="1">
      <c r="A42" s="28">
        <v>35</v>
      </c>
      <c r="B42" s="29" t="s">
        <v>243</v>
      </c>
      <c r="C42" s="30" t="s">
        <v>544</v>
      </c>
      <c r="D42" s="30" t="s">
        <v>267</v>
      </c>
      <c r="E42" s="30" t="s">
        <v>268</v>
      </c>
      <c r="F42" s="30" t="s">
        <v>245</v>
      </c>
      <c r="G42" s="30" t="s">
        <v>189</v>
      </c>
      <c r="H42" s="30" t="s">
        <v>190</v>
      </c>
      <c r="I42" s="30" t="s">
        <v>191</v>
      </c>
      <c r="J42" s="32">
        <v>1</v>
      </c>
      <c r="K42" s="33"/>
    </row>
    <row r="43" spans="1:11" ht="24.75" customHeight="1">
      <c r="A43" s="28">
        <v>36</v>
      </c>
      <c r="B43" s="29" t="s">
        <v>269</v>
      </c>
      <c r="C43" s="30" t="s">
        <v>543</v>
      </c>
      <c r="D43" s="30" t="s">
        <v>289</v>
      </c>
      <c r="E43" s="30" t="s">
        <v>290</v>
      </c>
      <c r="F43" s="30" t="s">
        <v>291</v>
      </c>
      <c r="G43" s="30" t="s">
        <v>189</v>
      </c>
      <c r="H43" s="30" t="s">
        <v>190</v>
      </c>
      <c r="I43" s="30" t="s">
        <v>191</v>
      </c>
      <c r="J43" s="32">
        <v>1</v>
      </c>
      <c r="K43" s="33"/>
    </row>
    <row r="44" spans="1:11" ht="24.75" customHeight="1">
      <c r="A44" s="28">
        <v>37</v>
      </c>
      <c r="B44" s="29" t="s">
        <v>270</v>
      </c>
      <c r="C44" s="30" t="s">
        <v>543</v>
      </c>
      <c r="D44" s="30" t="s">
        <v>292</v>
      </c>
      <c r="E44" s="30" t="s">
        <v>293</v>
      </c>
      <c r="F44" s="30" t="s">
        <v>291</v>
      </c>
      <c r="G44" s="30" t="s">
        <v>189</v>
      </c>
      <c r="H44" s="30" t="s">
        <v>190</v>
      </c>
      <c r="I44" s="30" t="s">
        <v>191</v>
      </c>
      <c r="J44" s="32">
        <v>1</v>
      </c>
      <c r="K44" s="33"/>
    </row>
    <row r="45" spans="1:11" ht="24.75" customHeight="1">
      <c r="A45" s="28">
        <v>38</v>
      </c>
      <c r="B45" s="29" t="s">
        <v>271</v>
      </c>
      <c r="C45" s="30" t="s">
        <v>543</v>
      </c>
      <c r="D45" s="30" t="s">
        <v>294</v>
      </c>
      <c r="E45" s="30" t="s">
        <v>295</v>
      </c>
      <c r="F45" s="30" t="s">
        <v>291</v>
      </c>
      <c r="G45" s="30" t="s">
        <v>219</v>
      </c>
      <c r="H45" s="30" t="s">
        <v>190</v>
      </c>
      <c r="I45" s="30" t="s">
        <v>191</v>
      </c>
      <c r="J45" s="32">
        <v>1</v>
      </c>
      <c r="K45" s="33"/>
    </row>
    <row r="46" spans="1:11" ht="24.75" customHeight="1">
      <c r="A46" s="28">
        <v>39</v>
      </c>
      <c r="B46" s="29" t="s">
        <v>272</v>
      </c>
      <c r="C46" s="30" t="s">
        <v>543</v>
      </c>
      <c r="D46" s="30" t="s">
        <v>296</v>
      </c>
      <c r="E46" s="30" t="s">
        <v>297</v>
      </c>
      <c r="F46" s="30" t="s">
        <v>291</v>
      </c>
      <c r="G46" s="30" t="s">
        <v>189</v>
      </c>
      <c r="H46" s="30" t="s">
        <v>190</v>
      </c>
      <c r="I46" s="30" t="s">
        <v>191</v>
      </c>
      <c r="J46" s="32">
        <v>1</v>
      </c>
      <c r="K46" s="33"/>
    </row>
    <row r="47" spans="1:11" ht="24.75" customHeight="1">
      <c r="A47" s="28">
        <v>40</v>
      </c>
      <c r="B47" s="29" t="s">
        <v>273</v>
      </c>
      <c r="C47" s="30" t="s">
        <v>543</v>
      </c>
      <c r="D47" s="30" t="s">
        <v>298</v>
      </c>
      <c r="E47" s="30" t="s">
        <v>299</v>
      </c>
      <c r="F47" s="30" t="s">
        <v>291</v>
      </c>
      <c r="G47" s="30" t="s">
        <v>189</v>
      </c>
      <c r="H47" s="30" t="s">
        <v>190</v>
      </c>
      <c r="I47" s="30" t="s">
        <v>191</v>
      </c>
      <c r="J47" s="32">
        <v>1</v>
      </c>
      <c r="K47" s="33"/>
    </row>
    <row r="48" spans="1:11" ht="24.75" customHeight="1">
      <c r="A48" s="28">
        <v>41</v>
      </c>
      <c r="B48" s="29" t="s">
        <v>274</v>
      </c>
      <c r="C48" s="30" t="s">
        <v>543</v>
      </c>
      <c r="D48" s="30" t="s">
        <v>300</v>
      </c>
      <c r="E48" s="30" t="s">
        <v>301</v>
      </c>
      <c r="F48" s="30" t="s">
        <v>291</v>
      </c>
      <c r="G48" s="30" t="s">
        <v>219</v>
      </c>
      <c r="H48" s="30" t="s">
        <v>190</v>
      </c>
      <c r="I48" s="30" t="s">
        <v>191</v>
      </c>
      <c r="J48" s="32">
        <v>1</v>
      </c>
      <c r="K48" s="33"/>
    </row>
    <row r="49" spans="1:11" ht="24.75" customHeight="1">
      <c r="A49" s="28">
        <v>42</v>
      </c>
      <c r="B49" s="29" t="s">
        <v>275</v>
      </c>
      <c r="C49" s="30" t="s">
        <v>543</v>
      </c>
      <c r="D49" s="30" t="s">
        <v>302</v>
      </c>
      <c r="E49" s="30" t="s">
        <v>303</v>
      </c>
      <c r="F49" s="30" t="s">
        <v>291</v>
      </c>
      <c r="G49" s="30" t="s">
        <v>189</v>
      </c>
      <c r="H49" s="30" t="s">
        <v>190</v>
      </c>
      <c r="I49" s="30" t="s">
        <v>191</v>
      </c>
      <c r="J49" s="32">
        <v>1</v>
      </c>
      <c r="K49" s="33"/>
    </row>
    <row r="50" spans="1:11" ht="24.75" customHeight="1">
      <c r="A50" s="28">
        <v>43</v>
      </c>
      <c r="B50" s="29" t="s">
        <v>276</v>
      </c>
      <c r="C50" s="30" t="s">
        <v>543</v>
      </c>
      <c r="D50" s="30" t="s">
        <v>304</v>
      </c>
      <c r="E50" s="30" t="s">
        <v>305</v>
      </c>
      <c r="F50" s="30" t="s">
        <v>291</v>
      </c>
      <c r="G50" s="30" t="s">
        <v>189</v>
      </c>
      <c r="H50" s="30" t="s">
        <v>190</v>
      </c>
      <c r="I50" s="30" t="s">
        <v>191</v>
      </c>
      <c r="J50" s="32">
        <v>1</v>
      </c>
      <c r="K50" s="33"/>
    </row>
    <row r="51" spans="1:11" ht="24.75" customHeight="1">
      <c r="A51" s="28">
        <v>44</v>
      </c>
      <c r="B51" s="29" t="s">
        <v>277</v>
      </c>
      <c r="C51" s="30" t="s">
        <v>543</v>
      </c>
      <c r="D51" s="30" t="s">
        <v>306</v>
      </c>
      <c r="E51" s="30" t="s">
        <v>307</v>
      </c>
      <c r="F51" s="30" t="s">
        <v>291</v>
      </c>
      <c r="G51" s="30" t="s">
        <v>189</v>
      </c>
      <c r="H51" s="30" t="s">
        <v>190</v>
      </c>
      <c r="I51" s="30" t="s">
        <v>191</v>
      </c>
      <c r="J51" s="32">
        <v>1</v>
      </c>
      <c r="K51" s="33"/>
    </row>
    <row r="52" spans="1:11" ht="24.75" customHeight="1">
      <c r="A52" s="28">
        <v>45</v>
      </c>
      <c r="B52" s="29" t="s">
        <v>278</v>
      </c>
      <c r="C52" s="30" t="s">
        <v>543</v>
      </c>
      <c r="D52" s="30" t="s">
        <v>308</v>
      </c>
      <c r="E52" s="30" t="s">
        <v>309</v>
      </c>
      <c r="F52" s="30" t="s">
        <v>291</v>
      </c>
      <c r="G52" s="30" t="s">
        <v>189</v>
      </c>
      <c r="H52" s="30" t="s">
        <v>190</v>
      </c>
      <c r="I52" s="30" t="s">
        <v>191</v>
      </c>
      <c r="J52" s="32">
        <v>1</v>
      </c>
      <c r="K52" s="33"/>
    </row>
    <row r="53" spans="1:11" ht="24.75" customHeight="1">
      <c r="A53" s="28">
        <v>46</v>
      </c>
      <c r="B53" s="29" t="s">
        <v>279</v>
      </c>
      <c r="C53" s="30" t="s">
        <v>543</v>
      </c>
      <c r="D53" s="30" t="s">
        <v>310</v>
      </c>
      <c r="E53" s="30" t="s">
        <v>311</v>
      </c>
      <c r="F53" s="30" t="s">
        <v>291</v>
      </c>
      <c r="G53" s="30" t="s">
        <v>189</v>
      </c>
      <c r="H53" s="30" t="s">
        <v>190</v>
      </c>
      <c r="I53" s="30" t="s">
        <v>191</v>
      </c>
      <c r="J53" s="32">
        <v>1</v>
      </c>
      <c r="K53" s="33"/>
    </row>
    <row r="54" spans="1:11" ht="24.75" customHeight="1">
      <c r="A54" s="28">
        <v>47</v>
      </c>
      <c r="B54" s="29" t="s">
        <v>280</v>
      </c>
      <c r="C54" s="30" t="s">
        <v>543</v>
      </c>
      <c r="D54" s="30" t="s">
        <v>312</v>
      </c>
      <c r="E54" s="30" t="s">
        <v>313</v>
      </c>
      <c r="F54" s="30" t="s">
        <v>291</v>
      </c>
      <c r="G54" s="30" t="s">
        <v>189</v>
      </c>
      <c r="H54" s="30" t="s">
        <v>190</v>
      </c>
      <c r="I54" s="30" t="s">
        <v>191</v>
      </c>
      <c r="J54" s="32">
        <v>1</v>
      </c>
      <c r="K54" s="33"/>
    </row>
    <row r="55" spans="1:11" ht="24.75" customHeight="1">
      <c r="A55" s="28">
        <v>48</v>
      </c>
      <c r="B55" s="29" t="s">
        <v>281</v>
      </c>
      <c r="C55" s="30" t="s">
        <v>543</v>
      </c>
      <c r="D55" s="30" t="s">
        <v>314</v>
      </c>
      <c r="E55" s="30" t="s">
        <v>315</v>
      </c>
      <c r="F55" s="30" t="s">
        <v>291</v>
      </c>
      <c r="G55" s="30" t="s">
        <v>189</v>
      </c>
      <c r="H55" s="30" t="s">
        <v>190</v>
      </c>
      <c r="I55" s="30" t="s">
        <v>191</v>
      </c>
      <c r="J55" s="32">
        <v>1</v>
      </c>
      <c r="K55" s="33"/>
    </row>
    <row r="56" spans="1:11" ht="24.75" customHeight="1">
      <c r="A56" s="28">
        <v>49</v>
      </c>
      <c r="B56" s="29" t="s">
        <v>282</v>
      </c>
      <c r="C56" s="30" t="s">
        <v>543</v>
      </c>
      <c r="D56" s="30" t="s">
        <v>316</v>
      </c>
      <c r="E56" s="30" t="s">
        <v>317</v>
      </c>
      <c r="F56" s="30" t="s">
        <v>291</v>
      </c>
      <c r="G56" s="30" t="s">
        <v>189</v>
      </c>
      <c r="H56" s="30" t="s">
        <v>190</v>
      </c>
      <c r="I56" s="30" t="s">
        <v>191</v>
      </c>
      <c r="J56" s="32">
        <v>1</v>
      </c>
      <c r="K56" s="33"/>
    </row>
    <row r="57" spans="1:11" ht="24.75" customHeight="1">
      <c r="A57" s="28">
        <v>50</v>
      </c>
      <c r="B57" s="29" t="s">
        <v>283</v>
      </c>
      <c r="C57" s="30" t="s">
        <v>543</v>
      </c>
      <c r="D57" s="30" t="s">
        <v>318</v>
      </c>
      <c r="E57" s="30" t="s">
        <v>319</v>
      </c>
      <c r="F57" s="30" t="s">
        <v>291</v>
      </c>
      <c r="G57" s="30" t="s">
        <v>189</v>
      </c>
      <c r="H57" s="30" t="s">
        <v>190</v>
      </c>
      <c r="I57" s="30" t="s">
        <v>191</v>
      </c>
      <c r="J57" s="32">
        <v>0</v>
      </c>
      <c r="K57" s="33" t="s">
        <v>547</v>
      </c>
    </row>
    <row r="58" spans="1:11" ht="24.75" customHeight="1">
      <c r="A58" s="28">
        <v>51</v>
      </c>
      <c r="B58" s="29" t="s">
        <v>284</v>
      </c>
      <c r="C58" s="30" t="s">
        <v>543</v>
      </c>
      <c r="D58" s="30" t="s">
        <v>320</v>
      </c>
      <c r="E58" s="30" t="s">
        <v>321</v>
      </c>
      <c r="F58" s="30" t="s">
        <v>291</v>
      </c>
      <c r="G58" s="30" t="s">
        <v>189</v>
      </c>
      <c r="H58" s="30" t="s">
        <v>190</v>
      </c>
      <c r="I58" s="30" t="s">
        <v>191</v>
      </c>
      <c r="J58" s="32">
        <v>1</v>
      </c>
      <c r="K58" s="33"/>
    </row>
    <row r="59" spans="1:11" ht="24.75" customHeight="1">
      <c r="A59" s="28">
        <v>52</v>
      </c>
      <c r="B59" s="29" t="s">
        <v>285</v>
      </c>
      <c r="C59" s="30" t="s">
        <v>543</v>
      </c>
      <c r="D59" s="30" t="s">
        <v>322</v>
      </c>
      <c r="E59" s="30" t="s">
        <v>323</v>
      </c>
      <c r="F59" s="30" t="s">
        <v>291</v>
      </c>
      <c r="G59" s="30" t="s">
        <v>189</v>
      </c>
      <c r="H59" s="30" t="s">
        <v>190</v>
      </c>
      <c r="I59" s="30" t="s">
        <v>191</v>
      </c>
      <c r="J59" s="32">
        <v>1</v>
      </c>
      <c r="K59" s="33"/>
    </row>
    <row r="60" spans="1:11" ht="24.75" customHeight="1">
      <c r="A60" s="28">
        <v>53</v>
      </c>
      <c r="B60" s="29" t="s">
        <v>286</v>
      </c>
      <c r="C60" s="30" t="s">
        <v>543</v>
      </c>
      <c r="D60" s="30" t="s">
        <v>324</v>
      </c>
      <c r="E60" s="30" t="s">
        <v>325</v>
      </c>
      <c r="F60" s="30" t="s">
        <v>291</v>
      </c>
      <c r="G60" s="30" t="s">
        <v>189</v>
      </c>
      <c r="H60" s="30" t="s">
        <v>190</v>
      </c>
      <c r="I60" s="30" t="s">
        <v>191</v>
      </c>
      <c r="J60" s="32">
        <v>1</v>
      </c>
      <c r="K60" s="33"/>
    </row>
    <row r="61" spans="1:11" ht="24.75" customHeight="1">
      <c r="A61" s="28">
        <v>54</v>
      </c>
      <c r="B61" s="29" t="s">
        <v>287</v>
      </c>
      <c r="C61" s="30" t="s">
        <v>543</v>
      </c>
      <c r="D61" s="30" t="s">
        <v>326</v>
      </c>
      <c r="E61" s="30" t="s">
        <v>327</v>
      </c>
      <c r="F61" s="30" t="s">
        <v>291</v>
      </c>
      <c r="G61" s="30" t="s">
        <v>189</v>
      </c>
      <c r="H61" s="30" t="s">
        <v>190</v>
      </c>
      <c r="I61" s="30" t="s">
        <v>191</v>
      </c>
      <c r="J61" s="32">
        <v>1</v>
      </c>
      <c r="K61" s="33"/>
    </row>
    <row r="62" spans="1:11" ht="24.75" customHeight="1">
      <c r="A62" s="28">
        <v>55</v>
      </c>
      <c r="B62" s="29" t="s">
        <v>288</v>
      </c>
      <c r="C62" s="30" t="s">
        <v>543</v>
      </c>
      <c r="D62" s="514">
        <v>980627065075</v>
      </c>
      <c r="E62" s="30" t="s">
        <v>328</v>
      </c>
      <c r="F62" s="30" t="s">
        <v>291</v>
      </c>
      <c r="G62" s="30" t="s">
        <v>189</v>
      </c>
      <c r="H62" s="30" t="s">
        <v>190</v>
      </c>
      <c r="I62" s="30" t="s">
        <v>191</v>
      </c>
      <c r="J62" s="32">
        <v>0</v>
      </c>
      <c r="K62" s="33" t="s">
        <v>548</v>
      </c>
    </row>
    <row r="63" spans="1:11" ht="24.75" customHeight="1">
      <c r="A63" s="28">
        <v>56</v>
      </c>
      <c r="B63" s="29" t="s">
        <v>329</v>
      </c>
      <c r="C63" s="30" t="s">
        <v>542</v>
      </c>
      <c r="D63" s="514" t="s">
        <v>346</v>
      </c>
      <c r="E63" s="30" t="s">
        <v>347</v>
      </c>
      <c r="F63" s="30" t="s">
        <v>348</v>
      </c>
      <c r="G63" s="30" t="s">
        <v>219</v>
      </c>
      <c r="H63" s="30" t="s">
        <v>190</v>
      </c>
      <c r="I63" s="30" t="s">
        <v>191</v>
      </c>
      <c r="J63" s="32">
        <v>1</v>
      </c>
      <c r="K63" s="33"/>
    </row>
    <row r="64" spans="1:11" ht="24.75" customHeight="1">
      <c r="A64" s="28">
        <v>57</v>
      </c>
      <c r="B64" s="29" t="s">
        <v>330</v>
      </c>
      <c r="C64" s="30" t="s">
        <v>542</v>
      </c>
      <c r="D64" s="30" t="s">
        <v>349</v>
      </c>
      <c r="E64" s="30" t="s">
        <v>350</v>
      </c>
      <c r="F64" s="30" t="s">
        <v>348</v>
      </c>
      <c r="G64" s="30" t="s">
        <v>189</v>
      </c>
      <c r="H64" s="30" t="s">
        <v>190</v>
      </c>
      <c r="I64" s="30" t="s">
        <v>191</v>
      </c>
      <c r="J64" s="32">
        <v>1</v>
      </c>
      <c r="K64" s="33"/>
    </row>
    <row r="65" spans="1:11" ht="24.75" customHeight="1">
      <c r="A65" s="28">
        <v>58</v>
      </c>
      <c r="B65" s="29" t="s">
        <v>331</v>
      </c>
      <c r="C65" s="30" t="s">
        <v>542</v>
      </c>
      <c r="D65" s="30" t="s">
        <v>351</v>
      </c>
      <c r="E65" s="30" t="s">
        <v>352</v>
      </c>
      <c r="F65" s="30" t="s">
        <v>348</v>
      </c>
      <c r="G65" s="30" t="s">
        <v>189</v>
      </c>
      <c r="H65" s="30" t="s">
        <v>190</v>
      </c>
      <c r="I65" s="30" t="s">
        <v>191</v>
      </c>
      <c r="J65" s="32">
        <v>1</v>
      </c>
      <c r="K65" s="33"/>
    </row>
    <row r="66" spans="1:11" ht="24.75" customHeight="1">
      <c r="A66" s="28">
        <v>59</v>
      </c>
      <c r="B66" s="29" t="s">
        <v>332</v>
      </c>
      <c r="C66" s="30" t="s">
        <v>542</v>
      </c>
      <c r="D66" s="30" t="s">
        <v>353</v>
      </c>
      <c r="E66" s="30" t="s">
        <v>354</v>
      </c>
      <c r="F66" s="30" t="s">
        <v>348</v>
      </c>
      <c r="G66" s="30" t="s">
        <v>189</v>
      </c>
      <c r="H66" s="30" t="s">
        <v>190</v>
      </c>
      <c r="I66" s="30" t="s">
        <v>191</v>
      </c>
      <c r="J66" s="32">
        <v>1</v>
      </c>
      <c r="K66" s="33"/>
    </row>
    <row r="67" spans="1:11" ht="24.75" customHeight="1">
      <c r="A67" s="28">
        <v>60</v>
      </c>
      <c r="B67" s="29" t="s">
        <v>333</v>
      </c>
      <c r="C67" s="30" t="s">
        <v>542</v>
      </c>
      <c r="D67" s="30" t="s">
        <v>355</v>
      </c>
      <c r="E67" s="30" t="s">
        <v>356</v>
      </c>
      <c r="F67" s="30" t="s">
        <v>348</v>
      </c>
      <c r="G67" s="30" t="s">
        <v>189</v>
      </c>
      <c r="H67" s="30" t="s">
        <v>190</v>
      </c>
      <c r="I67" s="30" t="s">
        <v>191</v>
      </c>
      <c r="J67" s="32">
        <v>1</v>
      </c>
      <c r="K67" s="33"/>
    </row>
    <row r="68" spans="1:11" ht="24.75" customHeight="1">
      <c r="A68" s="28">
        <v>61</v>
      </c>
      <c r="B68" s="29" t="s">
        <v>334</v>
      </c>
      <c r="C68" s="30" t="s">
        <v>542</v>
      </c>
      <c r="D68" s="30" t="s">
        <v>357</v>
      </c>
      <c r="E68" s="30" t="s">
        <v>358</v>
      </c>
      <c r="F68" s="30" t="s">
        <v>348</v>
      </c>
      <c r="G68" s="30" t="s">
        <v>189</v>
      </c>
      <c r="H68" s="30" t="s">
        <v>190</v>
      </c>
      <c r="I68" s="30" t="s">
        <v>191</v>
      </c>
      <c r="J68" s="32">
        <v>1</v>
      </c>
      <c r="K68" s="33"/>
    </row>
    <row r="69" spans="1:11" ht="24.75" customHeight="1">
      <c r="A69" s="28">
        <v>62</v>
      </c>
      <c r="B69" s="29" t="s">
        <v>335</v>
      </c>
      <c r="C69" s="30" t="s">
        <v>542</v>
      </c>
      <c r="D69" s="514">
        <v>980621385019</v>
      </c>
      <c r="E69" s="30" t="s">
        <v>359</v>
      </c>
      <c r="F69" s="30" t="s">
        <v>348</v>
      </c>
      <c r="G69" s="30" t="s">
        <v>189</v>
      </c>
      <c r="H69" s="30" t="s">
        <v>190</v>
      </c>
      <c r="I69" s="30" t="s">
        <v>191</v>
      </c>
      <c r="J69" s="32">
        <v>1</v>
      </c>
      <c r="K69" s="33"/>
    </row>
    <row r="70" spans="1:11" ht="24.75" customHeight="1">
      <c r="A70" s="28">
        <v>63</v>
      </c>
      <c r="B70" s="29" t="s">
        <v>336</v>
      </c>
      <c r="C70" s="30" t="s">
        <v>542</v>
      </c>
      <c r="D70" s="30" t="s">
        <v>360</v>
      </c>
      <c r="E70" s="30" t="s">
        <v>361</v>
      </c>
      <c r="F70" s="30" t="s">
        <v>348</v>
      </c>
      <c r="G70" s="30" t="s">
        <v>189</v>
      </c>
      <c r="H70" s="30" t="s">
        <v>190</v>
      </c>
      <c r="I70" s="30" t="s">
        <v>191</v>
      </c>
      <c r="J70" s="32">
        <v>1</v>
      </c>
      <c r="K70" s="33"/>
    </row>
    <row r="71" spans="1:11" ht="24.75" customHeight="1">
      <c r="A71" s="28">
        <v>64</v>
      </c>
      <c r="B71" s="29" t="s">
        <v>337</v>
      </c>
      <c r="C71" s="30" t="s">
        <v>542</v>
      </c>
      <c r="D71" s="30" t="s">
        <v>362</v>
      </c>
      <c r="E71" s="30" t="s">
        <v>363</v>
      </c>
      <c r="F71" s="30" t="s">
        <v>348</v>
      </c>
      <c r="G71" s="30" t="s">
        <v>189</v>
      </c>
      <c r="H71" s="30" t="s">
        <v>190</v>
      </c>
      <c r="I71" s="30" t="s">
        <v>191</v>
      </c>
      <c r="J71" s="32">
        <v>1</v>
      </c>
      <c r="K71" s="33"/>
    </row>
    <row r="72" spans="1:11" ht="24.75" customHeight="1">
      <c r="A72" s="28">
        <v>65</v>
      </c>
      <c r="B72" s="29" t="s">
        <v>338</v>
      </c>
      <c r="C72" s="30" t="s">
        <v>542</v>
      </c>
      <c r="D72" s="514" t="s">
        <v>364</v>
      </c>
      <c r="E72" s="30" t="s">
        <v>365</v>
      </c>
      <c r="F72" s="30" t="s">
        <v>348</v>
      </c>
      <c r="G72" s="30" t="s">
        <v>189</v>
      </c>
      <c r="H72" s="30" t="s">
        <v>190</v>
      </c>
      <c r="I72" s="30" t="s">
        <v>191</v>
      </c>
      <c r="J72" s="32">
        <v>1</v>
      </c>
      <c r="K72" s="33"/>
    </row>
    <row r="73" spans="1:11" ht="24.75" customHeight="1">
      <c r="A73" s="28">
        <v>66</v>
      </c>
      <c r="B73" s="29" t="s">
        <v>339</v>
      </c>
      <c r="C73" s="30" t="s">
        <v>542</v>
      </c>
      <c r="D73" s="30" t="s">
        <v>366</v>
      </c>
      <c r="E73" s="30" t="s">
        <v>367</v>
      </c>
      <c r="F73" s="30" t="s">
        <v>348</v>
      </c>
      <c r="G73" s="30" t="s">
        <v>189</v>
      </c>
      <c r="H73" s="30" t="s">
        <v>190</v>
      </c>
      <c r="I73" s="30" t="s">
        <v>191</v>
      </c>
      <c r="J73" s="32">
        <v>1</v>
      </c>
      <c r="K73" s="33"/>
    </row>
    <row r="74" spans="1:11" ht="24.75" customHeight="1">
      <c r="A74" s="28">
        <v>67</v>
      </c>
      <c r="B74" s="29" t="s">
        <v>340</v>
      </c>
      <c r="C74" s="30" t="s">
        <v>542</v>
      </c>
      <c r="D74" s="30" t="s">
        <v>368</v>
      </c>
      <c r="E74" s="30" t="s">
        <v>369</v>
      </c>
      <c r="F74" s="30" t="s">
        <v>348</v>
      </c>
      <c r="G74" s="30" t="s">
        <v>189</v>
      </c>
      <c r="H74" s="30" t="s">
        <v>190</v>
      </c>
      <c r="I74" s="30" t="s">
        <v>191</v>
      </c>
      <c r="J74" s="32">
        <v>1</v>
      </c>
      <c r="K74" s="33"/>
    </row>
    <row r="75" spans="1:11" ht="24.75" customHeight="1">
      <c r="A75" s="28">
        <v>68</v>
      </c>
      <c r="B75" s="29" t="s">
        <v>341</v>
      </c>
      <c r="C75" s="30" t="s">
        <v>542</v>
      </c>
      <c r="D75" s="30" t="s">
        <v>370</v>
      </c>
      <c r="E75" s="30" t="s">
        <v>371</v>
      </c>
      <c r="F75" s="30" t="s">
        <v>348</v>
      </c>
      <c r="G75" s="30" t="s">
        <v>189</v>
      </c>
      <c r="H75" s="30" t="s">
        <v>190</v>
      </c>
      <c r="I75" s="30" t="s">
        <v>191</v>
      </c>
      <c r="J75" s="32">
        <v>1</v>
      </c>
      <c r="K75" s="33"/>
    </row>
    <row r="76" spans="1:11" ht="24.75" customHeight="1">
      <c r="A76" s="28">
        <v>69</v>
      </c>
      <c r="B76" s="29" t="s">
        <v>342</v>
      </c>
      <c r="C76" s="30" t="s">
        <v>542</v>
      </c>
      <c r="D76" s="30" t="s">
        <v>372</v>
      </c>
      <c r="E76" s="30" t="s">
        <v>373</v>
      </c>
      <c r="F76" s="30" t="s">
        <v>348</v>
      </c>
      <c r="G76" s="30" t="s">
        <v>189</v>
      </c>
      <c r="H76" s="30" t="s">
        <v>190</v>
      </c>
      <c r="I76" s="30" t="s">
        <v>191</v>
      </c>
      <c r="J76" s="32">
        <v>1</v>
      </c>
      <c r="K76" s="33"/>
    </row>
    <row r="77" spans="1:11" ht="24.75" customHeight="1">
      <c r="A77" s="28">
        <v>70</v>
      </c>
      <c r="B77" s="29" t="s">
        <v>343</v>
      </c>
      <c r="C77" s="30" t="s">
        <v>542</v>
      </c>
      <c r="D77" s="30" t="s">
        <v>374</v>
      </c>
      <c r="E77" s="30" t="s">
        <v>375</v>
      </c>
      <c r="F77" s="30" t="s">
        <v>348</v>
      </c>
      <c r="G77" s="30" t="s">
        <v>189</v>
      </c>
      <c r="H77" s="30" t="s">
        <v>190</v>
      </c>
      <c r="I77" s="30" t="s">
        <v>191</v>
      </c>
      <c r="J77" s="32">
        <v>1</v>
      </c>
      <c r="K77" s="33"/>
    </row>
    <row r="78" spans="1:11" ht="24.75" customHeight="1">
      <c r="A78" s="28">
        <v>71</v>
      </c>
      <c r="B78" s="29" t="s">
        <v>344</v>
      </c>
      <c r="C78" s="30" t="s">
        <v>542</v>
      </c>
      <c r="D78" s="514">
        <v>971022065641</v>
      </c>
      <c r="E78" s="30" t="s">
        <v>376</v>
      </c>
      <c r="F78" s="30" t="s">
        <v>348</v>
      </c>
      <c r="G78" s="30" t="s">
        <v>189</v>
      </c>
      <c r="H78" s="30" t="s">
        <v>190</v>
      </c>
      <c r="I78" s="30" t="s">
        <v>191</v>
      </c>
      <c r="J78" s="32">
        <v>1</v>
      </c>
      <c r="K78" s="33"/>
    </row>
    <row r="79" spans="1:11" ht="24.75" customHeight="1">
      <c r="A79" s="28">
        <v>72</v>
      </c>
      <c r="B79" s="29" t="s">
        <v>345</v>
      </c>
      <c r="C79" s="30" t="s">
        <v>542</v>
      </c>
      <c r="D79" s="514">
        <v>981014065058</v>
      </c>
      <c r="E79" s="30" t="s">
        <v>377</v>
      </c>
      <c r="F79" s="30" t="s">
        <v>348</v>
      </c>
      <c r="G79" s="30" t="s">
        <v>189</v>
      </c>
      <c r="H79" s="30" t="s">
        <v>190</v>
      </c>
      <c r="I79" s="30" t="s">
        <v>191</v>
      </c>
      <c r="J79" s="32">
        <v>1</v>
      </c>
      <c r="K79" s="33"/>
    </row>
    <row r="80" spans="1:11" ht="24.75" customHeight="1">
      <c r="A80" s="28">
        <v>73</v>
      </c>
      <c r="B80" s="29" t="s">
        <v>378</v>
      </c>
      <c r="C80" s="30" t="s">
        <v>541</v>
      </c>
      <c r="D80" s="514">
        <v>980813065757</v>
      </c>
      <c r="E80" s="30" t="s">
        <v>398</v>
      </c>
      <c r="F80" s="30" t="s">
        <v>399</v>
      </c>
      <c r="G80" s="30" t="s">
        <v>189</v>
      </c>
      <c r="H80" s="30" t="s">
        <v>190</v>
      </c>
      <c r="I80" s="30" t="s">
        <v>191</v>
      </c>
      <c r="J80" s="32">
        <v>1</v>
      </c>
      <c r="K80" s="33"/>
    </row>
    <row r="81" spans="1:11" ht="24.75" customHeight="1">
      <c r="A81" s="28">
        <v>74</v>
      </c>
      <c r="B81" s="29" t="s">
        <v>379</v>
      </c>
      <c r="C81" s="30" t="s">
        <v>541</v>
      </c>
      <c r="D81" s="30" t="s">
        <v>400</v>
      </c>
      <c r="E81" s="30" t="s">
        <v>401</v>
      </c>
      <c r="F81" s="30" t="s">
        <v>399</v>
      </c>
      <c r="G81" s="30" t="s">
        <v>189</v>
      </c>
      <c r="H81" s="30" t="s">
        <v>190</v>
      </c>
      <c r="I81" s="30" t="s">
        <v>191</v>
      </c>
      <c r="J81" s="32">
        <v>1</v>
      </c>
      <c r="K81" s="33"/>
    </row>
    <row r="82" spans="1:11" ht="24.75" customHeight="1">
      <c r="A82" s="28">
        <v>75</v>
      </c>
      <c r="B82" s="29" t="s">
        <v>380</v>
      </c>
      <c r="C82" s="30" t="s">
        <v>541</v>
      </c>
      <c r="D82" s="514" t="s">
        <v>402</v>
      </c>
      <c r="E82" s="30" t="s">
        <v>403</v>
      </c>
      <c r="F82" s="30" t="s">
        <v>399</v>
      </c>
      <c r="G82" s="30" t="s">
        <v>189</v>
      </c>
      <c r="H82" s="30" t="s">
        <v>190</v>
      </c>
      <c r="I82" s="30" t="s">
        <v>191</v>
      </c>
      <c r="J82" s="32">
        <v>1</v>
      </c>
      <c r="K82" s="33"/>
    </row>
    <row r="83" spans="1:11" ht="24.75" customHeight="1">
      <c r="A83" s="28">
        <v>76</v>
      </c>
      <c r="B83" s="29" t="s">
        <v>381</v>
      </c>
      <c r="C83" s="30" t="s">
        <v>541</v>
      </c>
      <c r="D83" s="514">
        <v>980416036725</v>
      </c>
      <c r="E83" s="30" t="s">
        <v>404</v>
      </c>
      <c r="F83" s="30" t="s">
        <v>399</v>
      </c>
      <c r="G83" s="30" t="s">
        <v>189</v>
      </c>
      <c r="H83" s="30" t="s">
        <v>190</v>
      </c>
      <c r="I83" s="30" t="s">
        <v>191</v>
      </c>
      <c r="J83" s="32">
        <v>1</v>
      </c>
      <c r="K83" s="33"/>
    </row>
    <row r="84" spans="1:11" ht="24.75" customHeight="1">
      <c r="A84" s="28">
        <v>77</v>
      </c>
      <c r="B84" s="29" t="s">
        <v>382</v>
      </c>
      <c r="C84" s="30" t="s">
        <v>541</v>
      </c>
      <c r="D84" s="514">
        <v>980914065641</v>
      </c>
      <c r="E84" s="30" t="s">
        <v>405</v>
      </c>
      <c r="F84" s="30" t="s">
        <v>399</v>
      </c>
      <c r="G84" s="30" t="s">
        <v>189</v>
      </c>
      <c r="H84" s="30" t="s">
        <v>190</v>
      </c>
      <c r="I84" s="30" t="s">
        <v>191</v>
      </c>
      <c r="J84" s="32">
        <v>1</v>
      </c>
      <c r="K84" s="33"/>
    </row>
    <row r="85" spans="1:11" ht="24.75" customHeight="1">
      <c r="A85" s="28">
        <v>78</v>
      </c>
      <c r="B85" s="29" t="s">
        <v>383</v>
      </c>
      <c r="C85" s="30" t="s">
        <v>541</v>
      </c>
      <c r="D85" s="30" t="s">
        <v>406</v>
      </c>
      <c r="E85" s="30" t="s">
        <v>407</v>
      </c>
      <c r="F85" s="30" t="s">
        <v>399</v>
      </c>
      <c r="G85" s="30" t="s">
        <v>189</v>
      </c>
      <c r="H85" s="30" t="s">
        <v>190</v>
      </c>
      <c r="I85" s="30" t="s">
        <v>191</v>
      </c>
      <c r="J85" s="32">
        <v>1</v>
      </c>
      <c r="K85" s="33"/>
    </row>
    <row r="86" spans="1:11" ht="24.75" customHeight="1">
      <c r="A86" s="28">
        <v>79</v>
      </c>
      <c r="B86" s="29" t="s">
        <v>384</v>
      </c>
      <c r="C86" s="30" t="s">
        <v>541</v>
      </c>
      <c r="D86" s="514" t="s">
        <v>408</v>
      </c>
      <c r="E86" s="30" t="s">
        <v>409</v>
      </c>
      <c r="F86" s="30" t="s">
        <v>399</v>
      </c>
      <c r="G86" s="30" t="s">
        <v>189</v>
      </c>
      <c r="H86" s="30" t="s">
        <v>190</v>
      </c>
      <c r="I86" s="30" t="s">
        <v>191</v>
      </c>
      <c r="J86" s="32">
        <v>1</v>
      </c>
      <c r="K86" s="33"/>
    </row>
    <row r="87" spans="1:11" ht="24.75" customHeight="1">
      <c r="A87" s="28">
        <v>80</v>
      </c>
      <c r="B87" s="29" t="s">
        <v>385</v>
      </c>
      <c r="C87" s="30" t="s">
        <v>541</v>
      </c>
      <c r="D87" s="514">
        <v>980218065699</v>
      </c>
      <c r="E87" s="30" t="s">
        <v>410</v>
      </c>
      <c r="F87" s="30" t="s">
        <v>399</v>
      </c>
      <c r="G87" s="30" t="s">
        <v>189</v>
      </c>
      <c r="H87" s="30" t="s">
        <v>190</v>
      </c>
      <c r="I87" s="30" t="s">
        <v>191</v>
      </c>
      <c r="J87" s="32">
        <v>1</v>
      </c>
      <c r="K87" s="33"/>
    </row>
    <row r="88" spans="1:11" ht="24.75" customHeight="1">
      <c r="A88" s="28">
        <v>81</v>
      </c>
      <c r="B88" s="29" t="s">
        <v>386</v>
      </c>
      <c r="C88" s="30" t="s">
        <v>541</v>
      </c>
      <c r="D88" s="514" t="s">
        <v>411</v>
      </c>
      <c r="E88" s="30" t="s">
        <v>412</v>
      </c>
      <c r="F88" s="30" t="s">
        <v>399</v>
      </c>
      <c r="G88" s="30" t="s">
        <v>189</v>
      </c>
      <c r="H88" s="30" t="s">
        <v>190</v>
      </c>
      <c r="I88" s="30" t="s">
        <v>191</v>
      </c>
      <c r="J88" s="32">
        <v>1</v>
      </c>
      <c r="K88" s="33"/>
    </row>
    <row r="89" spans="1:11" ht="24.75" customHeight="1">
      <c r="A89" s="28">
        <v>82</v>
      </c>
      <c r="B89" s="29" t="s">
        <v>387</v>
      </c>
      <c r="C89" s="30" t="s">
        <v>541</v>
      </c>
      <c r="D89" s="30" t="s">
        <v>413</v>
      </c>
      <c r="E89" s="30" t="s">
        <v>414</v>
      </c>
      <c r="F89" s="30" t="s">
        <v>399</v>
      </c>
      <c r="G89" s="30" t="s">
        <v>189</v>
      </c>
      <c r="H89" s="30" t="s">
        <v>190</v>
      </c>
      <c r="I89" s="30" t="s">
        <v>191</v>
      </c>
      <c r="J89" s="32">
        <v>1</v>
      </c>
      <c r="K89" s="33"/>
    </row>
    <row r="90" spans="1:11" ht="24.75" customHeight="1">
      <c r="A90" s="28">
        <v>83</v>
      </c>
      <c r="B90" s="29" t="s">
        <v>388</v>
      </c>
      <c r="C90" s="30" t="s">
        <v>541</v>
      </c>
      <c r="D90" s="30" t="s">
        <v>415</v>
      </c>
      <c r="E90" s="30" t="s">
        <v>416</v>
      </c>
      <c r="F90" s="30" t="s">
        <v>399</v>
      </c>
      <c r="G90" s="30" t="s">
        <v>189</v>
      </c>
      <c r="H90" s="30" t="s">
        <v>190</v>
      </c>
      <c r="I90" s="30" t="s">
        <v>191</v>
      </c>
      <c r="J90" s="32">
        <v>1</v>
      </c>
      <c r="K90" s="33"/>
    </row>
    <row r="91" spans="1:11" ht="24.75" customHeight="1">
      <c r="A91" s="28">
        <v>84</v>
      </c>
      <c r="B91" s="29" t="s">
        <v>389</v>
      </c>
      <c r="C91" s="30" t="s">
        <v>541</v>
      </c>
      <c r="D91" s="514">
        <v>980327145313</v>
      </c>
      <c r="E91" s="30" t="s">
        <v>417</v>
      </c>
      <c r="F91" s="30" t="s">
        <v>399</v>
      </c>
      <c r="G91" s="30" t="s">
        <v>189</v>
      </c>
      <c r="H91" s="30" t="s">
        <v>190</v>
      </c>
      <c r="I91" s="30" t="s">
        <v>191</v>
      </c>
      <c r="J91" s="32">
        <v>1</v>
      </c>
      <c r="K91" s="33"/>
    </row>
    <row r="92" spans="1:11" ht="24.75" customHeight="1">
      <c r="A92" s="28">
        <v>85</v>
      </c>
      <c r="B92" s="29" t="s">
        <v>390</v>
      </c>
      <c r="C92" s="30" t="s">
        <v>541</v>
      </c>
      <c r="D92" s="514" t="s">
        <v>418</v>
      </c>
      <c r="E92" s="30" t="s">
        <v>419</v>
      </c>
      <c r="F92" s="30" t="s">
        <v>399</v>
      </c>
      <c r="G92" s="30" t="s">
        <v>189</v>
      </c>
      <c r="H92" s="30" t="s">
        <v>190</v>
      </c>
      <c r="I92" s="30" t="s">
        <v>191</v>
      </c>
      <c r="J92" s="32">
        <v>1</v>
      </c>
      <c r="K92" s="33"/>
    </row>
    <row r="93" spans="1:11" ht="24.75" customHeight="1">
      <c r="A93" s="28">
        <v>86</v>
      </c>
      <c r="B93" s="29" t="s">
        <v>391</v>
      </c>
      <c r="C93" s="30" t="s">
        <v>541</v>
      </c>
      <c r="D93" s="30" t="s">
        <v>420</v>
      </c>
      <c r="E93" s="30" t="s">
        <v>421</v>
      </c>
      <c r="F93" s="30" t="s">
        <v>399</v>
      </c>
      <c r="G93" s="30" t="s">
        <v>189</v>
      </c>
      <c r="H93" s="30" t="s">
        <v>190</v>
      </c>
      <c r="I93" s="30" t="s">
        <v>191</v>
      </c>
      <c r="J93" s="32">
        <v>1</v>
      </c>
      <c r="K93" s="33"/>
    </row>
    <row r="94" spans="1:11" ht="24.75" customHeight="1">
      <c r="A94" s="28">
        <v>87</v>
      </c>
      <c r="B94" s="29" t="s">
        <v>392</v>
      </c>
      <c r="C94" s="30" t="s">
        <v>541</v>
      </c>
      <c r="D94" s="30" t="s">
        <v>422</v>
      </c>
      <c r="E94" s="30" t="s">
        <v>423</v>
      </c>
      <c r="F94" s="30" t="s">
        <v>399</v>
      </c>
      <c r="G94" s="30" t="s">
        <v>189</v>
      </c>
      <c r="H94" s="30" t="s">
        <v>190</v>
      </c>
      <c r="I94" s="30" t="s">
        <v>191</v>
      </c>
      <c r="J94" s="32">
        <v>1</v>
      </c>
      <c r="K94" s="33"/>
    </row>
    <row r="95" spans="1:11" ht="24.75" customHeight="1">
      <c r="A95" s="28">
        <v>88</v>
      </c>
      <c r="B95" s="29" t="s">
        <v>393</v>
      </c>
      <c r="C95" s="30" t="s">
        <v>541</v>
      </c>
      <c r="D95" s="30" t="s">
        <v>424</v>
      </c>
      <c r="E95" s="30" t="s">
        <v>425</v>
      </c>
      <c r="F95" s="30" t="s">
        <v>399</v>
      </c>
      <c r="G95" s="30" t="s">
        <v>189</v>
      </c>
      <c r="H95" s="30" t="s">
        <v>190</v>
      </c>
      <c r="I95" s="30" t="s">
        <v>191</v>
      </c>
      <c r="J95" s="32">
        <v>1</v>
      </c>
      <c r="K95" s="33"/>
    </row>
    <row r="96" spans="1:11" ht="24.75" customHeight="1">
      <c r="A96" s="28">
        <v>89</v>
      </c>
      <c r="B96" s="29" t="s">
        <v>394</v>
      </c>
      <c r="C96" s="30" t="s">
        <v>541</v>
      </c>
      <c r="D96" s="514" t="s">
        <v>426</v>
      </c>
      <c r="E96" s="30" t="s">
        <v>427</v>
      </c>
      <c r="F96" s="30" t="s">
        <v>399</v>
      </c>
      <c r="G96" s="30" t="s">
        <v>189</v>
      </c>
      <c r="H96" s="30" t="s">
        <v>190</v>
      </c>
      <c r="I96" s="30" t="s">
        <v>191</v>
      </c>
      <c r="J96" s="32">
        <v>1</v>
      </c>
      <c r="K96" s="33"/>
    </row>
    <row r="97" spans="1:11" ht="24.75" customHeight="1">
      <c r="A97" s="28">
        <v>90</v>
      </c>
      <c r="B97" s="29" t="s">
        <v>395</v>
      </c>
      <c r="C97" s="30" t="s">
        <v>541</v>
      </c>
      <c r="D97" s="514">
        <v>980525066261</v>
      </c>
      <c r="E97" s="30" t="s">
        <v>428</v>
      </c>
      <c r="F97" s="30" t="s">
        <v>399</v>
      </c>
      <c r="G97" s="30" t="s">
        <v>189</v>
      </c>
      <c r="H97" s="30" t="s">
        <v>190</v>
      </c>
      <c r="I97" s="30" t="s">
        <v>191</v>
      </c>
      <c r="J97" s="32">
        <v>1</v>
      </c>
      <c r="K97" s="33"/>
    </row>
    <row r="98" spans="1:11" ht="24.75" customHeight="1">
      <c r="A98" s="28">
        <v>91</v>
      </c>
      <c r="B98" s="29" t="s">
        <v>396</v>
      </c>
      <c r="C98" s="30" t="s">
        <v>541</v>
      </c>
      <c r="D98" s="514" t="s">
        <v>429</v>
      </c>
      <c r="E98" s="30" t="s">
        <v>430</v>
      </c>
      <c r="F98" s="30" t="s">
        <v>399</v>
      </c>
      <c r="G98" s="30" t="s">
        <v>189</v>
      </c>
      <c r="H98" s="30" t="s">
        <v>190</v>
      </c>
      <c r="I98" s="30" t="s">
        <v>191</v>
      </c>
      <c r="J98" s="32">
        <v>1</v>
      </c>
      <c r="K98" s="33"/>
    </row>
    <row r="99" spans="1:11" ht="24.75" customHeight="1">
      <c r="A99" s="28">
        <v>92</v>
      </c>
      <c r="B99" s="29" t="s">
        <v>397</v>
      </c>
      <c r="C99" s="30" t="s">
        <v>541</v>
      </c>
      <c r="D99" s="514">
        <v>980712065395</v>
      </c>
      <c r="E99" s="30" t="s">
        <v>431</v>
      </c>
      <c r="F99" s="30" t="s">
        <v>399</v>
      </c>
      <c r="G99" s="30" t="s">
        <v>189</v>
      </c>
      <c r="H99" s="30" t="s">
        <v>432</v>
      </c>
      <c r="I99" s="30" t="s">
        <v>433</v>
      </c>
      <c r="J99" s="32">
        <v>1</v>
      </c>
      <c r="K99" s="33"/>
    </row>
    <row r="100" spans="1:11" ht="24.75" customHeight="1">
      <c r="A100" s="28">
        <v>93</v>
      </c>
      <c r="B100" s="29" t="s">
        <v>434</v>
      </c>
      <c r="C100" s="30" t="s">
        <v>540</v>
      </c>
      <c r="D100" s="30" t="s">
        <v>459</v>
      </c>
      <c r="E100" s="30" t="s">
        <v>460</v>
      </c>
      <c r="F100" s="30" t="s">
        <v>461</v>
      </c>
      <c r="G100" s="30" t="s">
        <v>189</v>
      </c>
      <c r="H100" s="30" t="s">
        <v>190</v>
      </c>
      <c r="I100" s="30" t="s">
        <v>191</v>
      </c>
      <c r="J100" s="32">
        <v>1</v>
      </c>
      <c r="K100" s="33"/>
    </row>
    <row r="101" spans="1:11" ht="24.75" customHeight="1">
      <c r="A101" s="28">
        <v>94</v>
      </c>
      <c r="B101" s="29" t="s">
        <v>435</v>
      </c>
      <c r="C101" s="30" t="s">
        <v>540</v>
      </c>
      <c r="D101" s="30" t="s">
        <v>462</v>
      </c>
      <c r="E101" s="30" t="s">
        <v>463</v>
      </c>
      <c r="F101" s="30" t="s">
        <v>461</v>
      </c>
      <c r="G101" s="30" t="s">
        <v>189</v>
      </c>
      <c r="H101" s="30" t="s">
        <v>190</v>
      </c>
      <c r="I101" s="30" t="s">
        <v>191</v>
      </c>
      <c r="J101" s="32">
        <v>1</v>
      </c>
      <c r="K101" s="33"/>
    </row>
    <row r="102" spans="1:11" ht="24.75" customHeight="1">
      <c r="A102" s="28">
        <v>95</v>
      </c>
      <c r="B102" s="29" t="s">
        <v>436</v>
      </c>
      <c r="C102" s="30" t="s">
        <v>540</v>
      </c>
      <c r="D102" s="514" t="s">
        <v>464</v>
      </c>
      <c r="E102" s="30" t="s">
        <v>465</v>
      </c>
      <c r="F102" s="30" t="s">
        <v>461</v>
      </c>
      <c r="G102" s="30" t="s">
        <v>189</v>
      </c>
      <c r="H102" s="30" t="s">
        <v>190</v>
      </c>
      <c r="I102" s="30" t="s">
        <v>191</v>
      </c>
      <c r="J102" s="32">
        <v>1</v>
      </c>
      <c r="K102" s="33"/>
    </row>
    <row r="103" spans="1:11" ht="24.75" customHeight="1">
      <c r="A103" s="28">
        <v>96</v>
      </c>
      <c r="B103" s="29" t="s">
        <v>437</v>
      </c>
      <c r="C103" s="30" t="s">
        <v>540</v>
      </c>
      <c r="D103" s="30" t="s">
        <v>466</v>
      </c>
      <c r="E103" s="30" t="s">
        <v>467</v>
      </c>
      <c r="F103" s="30" t="s">
        <v>461</v>
      </c>
      <c r="G103" s="30" t="s">
        <v>189</v>
      </c>
      <c r="H103" s="30" t="s">
        <v>190</v>
      </c>
      <c r="I103" s="30" t="s">
        <v>191</v>
      </c>
      <c r="J103" s="32">
        <v>1</v>
      </c>
      <c r="K103" s="33"/>
    </row>
    <row r="104" spans="1:11" ht="24.75" customHeight="1">
      <c r="A104" s="28">
        <v>97</v>
      </c>
      <c r="B104" s="29" t="s">
        <v>438</v>
      </c>
      <c r="C104" s="30" t="s">
        <v>540</v>
      </c>
      <c r="D104" s="514" t="s">
        <v>468</v>
      </c>
      <c r="E104" s="30" t="s">
        <v>469</v>
      </c>
      <c r="F104" s="30" t="s">
        <v>461</v>
      </c>
      <c r="G104" s="30" t="s">
        <v>189</v>
      </c>
      <c r="H104" s="30" t="s">
        <v>190</v>
      </c>
      <c r="I104" s="30" t="s">
        <v>191</v>
      </c>
      <c r="J104" s="32">
        <v>1</v>
      </c>
      <c r="K104" s="33"/>
    </row>
    <row r="105" spans="1:11" ht="24.75" customHeight="1">
      <c r="A105" s="28">
        <v>98</v>
      </c>
      <c r="B105" s="29" t="s">
        <v>439</v>
      </c>
      <c r="C105" s="30" t="s">
        <v>540</v>
      </c>
      <c r="D105" s="514">
        <v>980303065343</v>
      </c>
      <c r="E105" s="30" t="s">
        <v>470</v>
      </c>
      <c r="F105" s="30" t="s">
        <v>461</v>
      </c>
      <c r="G105" s="30" t="s">
        <v>189</v>
      </c>
      <c r="H105" s="30" t="s">
        <v>190</v>
      </c>
      <c r="I105" s="30" t="s">
        <v>191</v>
      </c>
      <c r="J105" s="32">
        <v>1</v>
      </c>
      <c r="K105" s="33"/>
    </row>
    <row r="106" spans="1:11" ht="24.75" customHeight="1">
      <c r="A106" s="28">
        <v>99</v>
      </c>
      <c r="B106" s="29" t="s">
        <v>440</v>
      </c>
      <c r="C106" s="30" t="s">
        <v>540</v>
      </c>
      <c r="D106" s="514">
        <v>980321065865</v>
      </c>
      <c r="E106" s="30" t="s">
        <v>471</v>
      </c>
      <c r="F106" s="30" t="s">
        <v>461</v>
      </c>
      <c r="G106" s="30" t="s">
        <v>189</v>
      </c>
      <c r="H106" s="30" t="s">
        <v>190</v>
      </c>
      <c r="I106" s="30" t="s">
        <v>191</v>
      </c>
      <c r="J106" s="32">
        <v>1</v>
      </c>
      <c r="K106" s="33"/>
    </row>
    <row r="107" spans="1:11" ht="24.75" customHeight="1">
      <c r="A107" s="28">
        <v>100</v>
      </c>
      <c r="B107" s="29" t="s">
        <v>441</v>
      </c>
      <c r="C107" s="30" t="s">
        <v>540</v>
      </c>
      <c r="D107" s="514">
        <v>981125106003</v>
      </c>
      <c r="E107" s="30" t="s">
        <v>472</v>
      </c>
      <c r="F107" s="30" t="s">
        <v>461</v>
      </c>
      <c r="G107" s="30" t="s">
        <v>189</v>
      </c>
      <c r="H107" s="30" t="s">
        <v>190</v>
      </c>
      <c r="I107" s="30" t="s">
        <v>191</v>
      </c>
      <c r="J107" s="32">
        <v>1</v>
      </c>
      <c r="K107" s="33"/>
    </row>
    <row r="108" spans="1:11" ht="24.75" customHeight="1">
      <c r="A108" s="28">
        <v>101</v>
      </c>
      <c r="B108" s="29" t="s">
        <v>442</v>
      </c>
      <c r="C108" s="30" t="s">
        <v>540</v>
      </c>
      <c r="D108" s="514">
        <v>981203065199</v>
      </c>
      <c r="E108" s="30" t="s">
        <v>473</v>
      </c>
      <c r="F108" s="30" t="s">
        <v>461</v>
      </c>
      <c r="G108" s="30" t="s">
        <v>189</v>
      </c>
      <c r="H108" s="30" t="s">
        <v>190</v>
      </c>
      <c r="I108" s="30" t="s">
        <v>191</v>
      </c>
      <c r="J108" s="32">
        <v>1</v>
      </c>
      <c r="K108" s="33"/>
    </row>
    <row r="109" spans="1:11" ht="24.75" customHeight="1">
      <c r="A109" s="28">
        <v>102</v>
      </c>
      <c r="B109" s="29" t="s">
        <v>443</v>
      </c>
      <c r="C109" s="30" t="s">
        <v>540</v>
      </c>
      <c r="D109" s="514">
        <v>980915065627</v>
      </c>
      <c r="E109" s="30" t="s">
        <v>474</v>
      </c>
      <c r="F109" s="30" t="s">
        <v>461</v>
      </c>
      <c r="G109" s="30" t="s">
        <v>189</v>
      </c>
      <c r="H109" s="30" t="s">
        <v>190</v>
      </c>
      <c r="I109" s="30" t="s">
        <v>191</v>
      </c>
      <c r="J109" s="32">
        <v>1</v>
      </c>
      <c r="K109" s="33"/>
    </row>
    <row r="110" spans="1:11" ht="24.75" customHeight="1">
      <c r="A110" s="28">
        <v>103</v>
      </c>
      <c r="B110" s="29" t="s">
        <v>444</v>
      </c>
      <c r="C110" s="30" t="s">
        <v>540</v>
      </c>
      <c r="D110" s="514" t="s">
        <v>475</v>
      </c>
      <c r="E110" s="30" t="s">
        <v>476</v>
      </c>
      <c r="F110" s="30" t="s">
        <v>461</v>
      </c>
      <c r="G110" s="30" t="s">
        <v>189</v>
      </c>
      <c r="H110" s="30" t="s">
        <v>190</v>
      </c>
      <c r="I110" s="30" t="s">
        <v>191</v>
      </c>
      <c r="J110" s="32">
        <v>1</v>
      </c>
      <c r="K110" s="33"/>
    </row>
    <row r="111" spans="1:11" ht="24.75" customHeight="1">
      <c r="A111" s="28">
        <v>104</v>
      </c>
      <c r="B111" s="29" t="s">
        <v>445</v>
      </c>
      <c r="C111" s="30" t="s">
        <v>540</v>
      </c>
      <c r="D111" s="514" t="s">
        <v>477</v>
      </c>
      <c r="E111" s="30" t="s">
        <v>478</v>
      </c>
      <c r="F111" s="30" t="s">
        <v>461</v>
      </c>
      <c r="G111" s="30" t="s">
        <v>189</v>
      </c>
      <c r="H111" s="30" t="s">
        <v>190</v>
      </c>
      <c r="I111" s="30" t="s">
        <v>191</v>
      </c>
      <c r="J111" s="32">
        <v>1</v>
      </c>
      <c r="K111" s="33"/>
    </row>
    <row r="112" spans="1:11" ht="24.75" customHeight="1">
      <c r="A112" s="28">
        <v>105</v>
      </c>
      <c r="B112" s="29" t="s">
        <v>446</v>
      </c>
      <c r="C112" s="30" t="s">
        <v>540</v>
      </c>
      <c r="D112" s="514">
        <v>981001065123</v>
      </c>
      <c r="E112" s="30" t="s">
        <v>479</v>
      </c>
      <c r="F112" s="30" t="s">
        <v>461</v>
      </c>
      <c r="G112" s="30" t="s">
        <v>189</v>
      </c>
      <c r="H112" s="30" t="s">
        <v>190</v>
      </c>
      <c r="I112" s="30" t="s">
        <v>191</v>
      </c>
      <c r="J112" s="32">
        <v>1</v>
      </c>
      <c r="K112" s="33"/>
    </row>
    <row r="113" spans="1:11" ht="24.75" customHeight="1">
      <c r="A113" s="28">
        <v>106</v>
      </c>
      <c r="B113" s="29" t="s">
        <v>447</v>
      </c>
      <c r="C113" s="30" t="s">
        <v>540</v>
      </c>
      <c r="D113" s="514" t="s">
        <v>480</v>
      </c>
      <c r="E113" s="30" t="s">
        <v>481</v>
      </c>
      <c r="F113" s="30" t="s">
        <v>461</v>
      </c>
      <c r="G113" s="30" t="s">
        <v>189</v>
      </c>
      <c r="H113" s="30" t="s">
        <v>190</v>
      </c>
      <c r="I113" s="30" t="s">
        <v>191</v>
      </c>
      <c r="J113" s="32">
        <v>1</v>
      </c>
      <c r="K113" s="33"/>
    </row>
    <row r="114" spans="1:11" ht="24.75" customHeight="1">
      <c r="A114" s="28">
        <v>107</v>
      </c>
      <c r="B114" s="29" t="s">
        <v>448</v>
      </c>
      <c r="C114" s="30" t="s">
        <v>540</v>
      </c>
      <c r="D114" s="514">
        <v>980718036595</v>
      </c>
      <c r="E114" s="30" t="s">
        <v>482</v>
      </c>
      <c r="F114" s="30" t="s">
        <v>461</v>
      </c>
      <c r="G114" s="30" t="s">
        <v>189</v>
      </c>
      <c r="H114" s="30" t="s">
        <v>190</v>
      </c>
      <c r="I114" s="30" t="s">
        <v>191</v>
      </c>
      <c r="J114" s="32">
        <v>1</v>
      </c>
      <c r="K114" s="33"/>
    </row>
    <row r="115" spans="1:11" ht="24.75" customHeight="1">
      <c r="A115" s="28">
        <v>108</v>
      </c>
      <c r="B115" s="29" t="s">
        <v>449</v>
      </c>
      <c r="C115" s="30" t="s">
        <v>540</v>
      </c>
      <c r="D115" s="514" t="s">
        <v>483</v>
      </c>
      <c r="E115" s="30" t="s">
        <v>484</v>
      </c>
      <c r="F115" s="30" t="s">
        <v>461</v>
      </c>
      <c r="G115" s="30" t="s">
        <v>189</v>
      </c>
      <c r="H115" s="30" t="s">
        <v>190</v>
      </c>
      <c r="I115" s="30" t="s">
        <v>191</v>
      </c>
      <c r="J115" s="32">
        <v>1</v>
      </c>
      <c r="K115" s="33"/>
    </row>
    <row r="116" spans="1:11" ht="24.75" customHeight="1">
      <c r="A116" s="28">
        <v>109</v>
      </c>
      <c r="B116" s="29" t="s">
        <v>450</v>
      </c>
      <c r="C116" s="30" t="s">
        <v>540</v>
      </c>
      <c r="D116" s="30" t="s">
        <v>485</v>
      </c>
      <c r="E116" s="30" t="s">
        <v>486</v>
      </c>
      <c r="F116" s="30" t="s">
        <v>461</v>
      </c>
      <c r="G116" s="30" t="s">
        <v>189</v>
      </c>
      <c r="H116" s="30" t="s">
        <v>190</v>
      </c>
      <c r="I116" s="30" t="s">
        <v>191</v>
      </c>
      <c r="J116" s="32">
        <v>1</v>
      </c>
      <c r="K116" s="33"/>
    </row>
    <row r="117" spans="1:11" ht="24.75" customHeight="1">
      <c r="A117" s="28">
        <v>110</v>
      </c>
      <c r="B117" s="29" t="s">
        <v>451</v>
      </c>
      <c r="C117" s="30" t="s">
        <v>540</v>
      </c>
      <c r="D117" s="514">
        <v>980303065677</v>
      </c>
      <c r="E117" s="30" t="s">
        <v>487</v>
      </c>
      <c r="F117" s="30" t="s">
        <v>461</v>
      </c>
      <c r="G117" s="30" t="s">
        <v>189</v>
      </c>
      <c r="H117" s="30" t="s">
        <v>190</v>
      </c>
      <c r="I117" s="30" t="s">
        <v>191</v>
      </c>
      <c r="J117" s="32">
        <v>1</v>
      </c>
      <c r="K117" s="33"/>
    </row>
    <row r="118" spans="1:11" ht="24.75" customHeight="1">
      <c r="A118" s="28">
        <v>111</v>
      </c>
      <c r="B118" s="29" t="s">
        <v>452</v>
      </c>
      <c r="C118" s="30" t="s">
        <v>540</v>
      </c>
      <c r="D118" s="30" t="s">
        <v>488</v>
      </c>
      <c r="E118" s="30" t="s">
        <v>489</v>
      </c>
      <c r="F118" s="30" t="s">
        <v>461</v>
      </c>
      <c r="G118" s="30" t="s">
        <v>189</v>
      </c>
      <c r="H118" s="30" t="s">
        <v>190</v>
      </c>
      <c r="I118" s="30" t="s">
        <v>191</v>
      </c>
      <c r="J118" s="32">
        <v>1</v>
      </c>
      <c r="K118" s="33"/>
    </row>
    <row r="119" spans="1:11" ht="24.75" customHeight="1">
      <c r="A119" s="28">
        <v>112</v>
      </c>
      <c r="B119" s="29" t="s">
        <v>453</v>
      </c>
      <c r="C119" s="30" t="s">
        <v>540</v>
      </c>
      <c r="D119" s="514">
        <v>980729145201</v>
      </c>
      <c r="E119" s="30" t="s">
        <v>490</v>
      </c>
      <c r="F119" s="30" t="s">
        <v>461</v>
      </c>
      <c r="G119" s="30" t="s">
        <v>189</v>
      </c>
      <c r="H119" s="30" t="s">
        <v>190</v>
      </c>
      <c r="I119" s="30" t="s">
        <v>191</v>
      </c>
      <c r="J119" s="32">
        <v>1</v>
      </c>
      <c r="K119" s="33"/>
    </row>
    <row r="120" spans="1:11" ht="24.75" customHeight="1">
      <c r="A120" s="28">
        <v>113</v>
      </c>
      <c r="B120" s="29" t="s">
        <v>454</v>
      </c>
      <c r="C120" s="30" t="s">
        <v>540</v>
      </c>
      <c r="D120" s="514">
        <v>980717065837</v>
      </c>
      <c r="E120" s="30" t="s">
        <v>491</v>
      </c>
      <c r="F120" s="30" t="s">
        <v>461</v>
      </c>
      <c r="G120" s="30" t="s">
        <v>189</v>
      </c>
      <c r="H120" s="30" t="s">
        <v>190</v>
      </c>
      <c r="I120" s="30" t="s">
        <v>191</v>
      </c>
      <c r="J120" s="32">
        <v>1</v>
      </c>
      <c r="K120" s="33"/>
    </row>
    <row r="121" spans="1:11" ht="24.75" customHeight="1">
      <c r="A121" s="28">
        <v>114</v>
      </c>
      <c r="B121" s="29" t="s">
        <v>455</v>
      </c>
      <c r="C121" s="30" t="s">
        <v>540</v>
      </c>
      <c r="D121" s="514">
        <v>980104065519</v>
      </c>
      <c r="E121" s="30" t="s">
        <v>492</v>
      </c>
      <c r="F121" s="30" t="s">
        <v>461</v>
      </c>
      <c r="G121" s="30" t="s">
        <v>189</v>
      </c>
      <c r="H121" s="30" t="s">
        <v>190</v>
      </c>
      <c r="I121" s="30" t="s">
        <v>191</v>
      </c>
      <c r="J121" s="32">
        <v>1</v>
      </c>
      <c r="K121" s="33"/>
    </row>
    <row r="122" spans="1:11" ht="24.75" customHeight="1">
      <c r="A122" s="28">
        <v>115</v>
      </c>
      <c r="B122" s="29" t="s">
        <v>456</v>
      </c>
      <c r="C122" s="30" t="s">
        <v>540</v>
      </c>
      <c r="D122" s="514">
        <v>980821145503</v>
      </c>
      <c r="E122" s="30" t="s">
        <v>493</v>
      </c>
      <c r="F122" s="30" t="s">
        <v>461</v>
      </c>
      <c r="G122" s="30" t="s">
        <v>189</v>
      </c>
      <c r="H122" s="30" t="s">
        <v>190</v>
      </c>
      <c r="I122" s="30" t="s">
        <v>191</v>
      </c>
      <c r="J122" s="32">
        <v>1</v>
      </c>
      <c r="K122" s="33"/>
    </row>
    <row r="123" spans="1:11" ht="24.75" customHeight="1">
      <c r="A123" s="28">
        <v>116</v>
      </c>
      <c r="B123" s="29" t="s">
        <v>457</v>
      </c>
      <c r="C123" s="30" t="s">
        <v>540</v>
      </c>
      <c r="D123" s="514">
        <v>970523065135</v>
      </c>
      <c r="E123" s="30" t="s">
        <v>494</v>
      </c>
      <c r="F123" s="30" t="s">
        <v>461</v>
      </c>
      <c r="G123" s="30" t="s">
        <v>189</v>
      </c>
      <c r="H123" s="30" t="s">
        <v>190</v>
      </c>
      <c r="I123" s="30" t="s">
        <v>191</v>
      </c>
      <c r="J123" s="32">
        <v>1</v>
      </c>
      <c r="K123" s="33"/>
    </row>
    <row r="124" spans="1:11" ht="24.75" customHeight="1">
      <c r="A124" s="28">
        <v>117</v>
      </c>
      <c r="B124" s="29" t="s">
        <v>458</v>
      </c>
      <c r="C124" s="30" t="s">
        <v>540</v>
      </c>
      <c r="D124" s="514">
        <v>970523065135</v>
      </c>
      <c r="E124" s="30" t="s">
        <v>495</v>
      </c>
      <c r="F124" s="30" t="s">
        <v>461</v>
      </c>
      <c r="G124" s="30" t="s">
        <v>189</v>
      </c>
      <c r="H124" s="30" t="s">
        <v>190</v>
      </c>
      <c r="I124" s="30" t="s">
        <v>191</v>
      </c>
      <c r="J124" s="32">
        <v>1</v>
      </c>
      <c r="K124" s="33"/>
    </row>
    <row r="125" spans="1:11" ht="24.75" customHeight="1">
      <c r="A125" s="28">
        <v>118</v>
      </c>
      <c r="B125" s="29" t="s">
        <v>496</v>
      </c>
      <c r="C125" s="30" t="s">
        <v>539</v>
      </c>
      <c r="D125" s="514" t="s">
        <v>510</v>
      </c>
      <c r="E125" s="30" t="s">
        <v>511</v>
      </c>
      <c r="F125" s="30" t="s">
        <v>512</v>
      </c>
      <c r="G125" s="30" t="s">
        <v>219</v>
      </c>
      <c r="H125" s="30" t="s">
        <v>190</v>
      </c>
      <c r="I125" s="30" t="s">
        <v>191</v>
      </c>
      <c r="J125" s="32">
        <v>1</v>
      </c>
      <c r="K125" s="33"/>
    </row>
    <row r="126" spans="1:11" ht="24.75" customHeight="1">
      <c r="A126" s="28">
        <v>119</v>
      </c>
      <c r="B126" s="29" t="s">
        <v>497</v>
      </c>
      <c r="C126" s="30" t="s">
        <v>539</v>
      </c>
      <c r="D126" s="514" t="s">
        <v>513</v>
      </c>
      <c r="E126" s="30" t="s">
        <v>514</v>
      </c>
      <c r="F126" s="30" t="s">
        <v>512</v>
      </c>
      <c r="G126" s="30" t="s">
        <v>219</v>
      </c>
      <c r="H126" s="30" t="s">
        <v>190</v>
      </c>
      <c r="I126" s="30" t="s">
        <v>191</v>
      </c>
      <c r="J126" s="32">
        <v>1</v>
      </c>
      <c r="K126" s="33"/>
    </row>
    <row r="127" spans="1:11" ht="24.75" customHeight="1">
      <c r="A127" s="28">
        <v>120</v>
      </c>
      <c r="B127" s="29" t="s">
        <v>498</v>
      </c>
      <c r="C127" s="30" t="s">
        <v>539</v>
      </c>
      <c r="D127" s="514" t="s">
        <v>515</v>
      </c>
      <c r="E127" s="30" t="s">
        <v>516</v>
      </c>
      <c r="F127" s="30" t="s">
        <v>512</v>
      </c>
      <c r="G127" s="30" t="s">
        <v>219</v>
      </c>
      <c r="H127" s="30" t="s">
        <v>190</v>
      </c>
      <c r="I127" s="30" t="s">
        <v>191</v>
      </c>
      <c r="J127" s="32">
        <v>1</v>
      </c>
      <c r="K127" s="33"/>
    </row>
    <row r="128" spans="1:11" ht="24.75" customHeight="1">
      <c r="A128" s="28">
        <v>121</v>
      </c>
      <c r="B128" s="29" t="s">
        <v>499</v>
      </c>
      <c r="C128" s="30" t="s">
        <v>539</v>
      </c>
      <c r="D128" s="514" t="s">
        <v>517</v>
      </c>
      <c r="E128" s="30" t="s">
        <v>518</v>
      </c>
      <c r="F128" s="30" t="s">
        <v>512</v>
      </c>
      <c r="G128" s="30" t="s">
        <v>219</v>
      </c>
      <c r="H128" s="30" t="s">
        <v>190</v>
      </c>
      <c r="I128" s="30" t="s">
        <v>191</v>
      </c>
      <c r="J128" s="32">
        <v>1</v>
      </c>
      <c r="K128" s="33"/>
    </row>
    <row r="129" spans="1:11" ht="24.75" customHeight="1">
      <c r="A129" s="28">
        <v>122</v>
      </c>
      <c r="B129" s="29" t="s">
        <v>500</v>
      </c>
      <c r="C129" s="30" t="s">
        <v>539</v>
      </c>
      <c r="D129" s="514" t="s">
        <v>519</v>
      </c>
      <c r="E129" s="30" t="s">
        <v>520</v>
      </c>
      <c r="F129" s="30" t="s">
        <v>512</v>
      </c>
      <c r="G129" s="30" t="s">
        <v>189</v>
      </c>
      <c r="H129" s="30" t="s">
        <v>190</v>
      </c>
      <c r="I129" s="30" t="s">
        <v>191</v>
      </c>
      <c r="J129" s="32">
        <v>1</v>
      </c>
      <c r="K129" s="33"/>
    </row>
    <row r="130" spans="1:11" ht="24.75" customHeight="1">
      <c r="A130" s="28">
        <v>123</v>
      </c>
      <c r="B130" s="29" t="s">
        <v>501</v>
      </c>
      <c r="C130" s="30" t="s">
        <v>539</v>
      </c>
      <c r="D130" s="30" t="s">
        <v>521</v>
      </c>
      <c r="E130" s="30" t="s">
        <v>522</v>
      </c>
      <c r="F130" s="30" t="s">
        <v>512</v>
      </c>
      <c r="G130" s="30" t="s">
        <v>189</v>
      </c>
      <c r="H130" s="30" t="s">
        <v>190</v>
      </c>
      <c r="I130" s="30" t="s">
        <v>191</v>
      </c>
      <c r="J130" s="32">
        <v>1</v>
      </c>
      <c r="K130" s="33"/>
    </row>
    <row r="131" spans="1:11" ht="24.75" customHeight="1">
      <c r="A131" s="28">
        <v>124</v>
      </c>
      <c r="B131" s="29" t="s">
        <v>502</v>
      </c>
      <c r="C131" s="30" t="s">
        <v>539</v>
      </c>
      <c r="D131" s="30" t="s">
        <v>523</v>
      </c>
      <c r="E131" s="30" t="s">
        <v>524</v>
      </c>
      <c r="F131" s="30" t="s">
        <v>512</v>
      </c>
      <c r="G131" s="30" t="s">
        <v>189</v>
      </c>
      <c r="H131" s="30" t="s">
        <v>190</v>
      </c>
      <c r="I131" s="30" t="s">
        <v>191</v>
      </c>
      <c r="J131" s="32">
        <v>1</v>
      </c>
      <c r="K131" s="33"/>
    </row>
    <row r="132" spans="1:11" ht="24.75" customHeight="1">
      <c r="A132" s="28">
        <v>125</v>
      </c>
      <c r="B132" s="29" t="s">
        <v>503</v>
      </c>
      <c r="C132" s="30" t="s">
        <v>539</v>
      </c>
      <c r="D132" s="30" t="s">
        <v>525</v>
      </c>
      <c r="E132" s="30" t="s">
        <v>526</v>
      </c>
      <c r="F132" s="30" t="s">
        <v>512</v>
      </c>
      <c r="G132" s="30" t="s">
        <v>189</v>
      </c>
      <c r="H132" s="30" t="s">
        <v>190</v>
      </c>
      <c r="I132" s="30" t="s">
        <v>191</v>
      </c>
      <c r="J132" s="32">
        <v>1</v>
      </c>
      <c r="K132" s="33"/>
    </row>
    <row r="133" spans="1:11" ht="24.75" customHeight="1">
      <c r="A133" s="28">
        <v>126</v>
      </c>
      <c r="B133" s="29" t="s">
        <v>504</v>
      </c>
      <c r="C133" s="30" t="s">
        <v>539</v>
      </c>
      <c r="D133" s="30" t="s">
        <v>527</v>
      </c>
      <c r="E133" s="30" t="s">
        <v>528</v>
      </c>
      <c r="F133" s="30" t="s">
        <v>512</v>
      </c>
      <c r="G133" s="30" t="s">
        <v>219</v>
      </c>
      <c r="H133" s="30" t="s">
        <v>190</v>
      </c>
      <c r="I133" s="30" t="s">
        <v>191</v>
      </c>
      <c r="J133" s="32">
        <v>1</v>
      </c>
      <c r="K133" s="33"/>
    </row>
    <row r="134" spans="1:11" ht="24.75" customHeight="1">
      <c r="A134" s="28">
        <v>127</v>
      </c>
      <c r="B134" s="29" t="s">
        <v>505</v>
      </c>
      <c r="C134" s="30" t="s">
        <v>539</v>
      </c>
      <c r="D134" s="30" t="s">
        <v>529</v>
      </c>
      <c r="E134" s="30" t="s">
        <v>530</v>
      </c>
      <c r="F134" s="30" t="s">
        <v>512</v>
      </c>
      <c r="G134" s="30" t="s">
        <v>219</v>
      </c>
      <c r="H134" s="30" t="s">
        <v>190</v>
      </c>
      <c r="I134" s="30" t="s">
        <v>191</v>
      </c>
      <c r="J134" s="32">
        <v>1</v>
      </c>
      <c r="K134" s="33"/>
    </row>
    <row r="135" spans="1:11" ht="24.75" customHeight="1">
      <c r="A135" s="28">
        <v>128</v>
      </c>
      <c r="B135" s="29" t="s">
        <v>506</v>
      </c>
      <c r="C135" s="30" t="s">
        <v>539</v>
      </c>
      <c r="D135" s="30" t="s">
        <v>531</v>
      </c>
      <c r="E135" s="30" t="s">
        <v>532</v>
      </c>
      <c r="F135" s="30" t="s">
        <v>512</v>
      </c>
      <c r="G135" s="30" t="s">
        <v>219</v>
      </c>
      <c r="H135" s="30" t="s">
        <v>190</v>
      </c>
      <c r="I135" s="30" t="s">
        <v>191</v>
      </c>
      <c r="J135" s="32">
        <v>1</v>
      </c>
      <c r="K135" s="33"/>
    </row>
    <row r="136" spans="1:11" ht="24.75" customHeight="1">
      <c r="A136" s="28">
        <v>129</v>
      </c>
      <c r="B136" s="29" t="s">
        <v>507</v>
      </c>
      <c r="C136" s="30" t="s">
        <v>539</v>
      </c>
      <c r="D136" s="30" t="s">
        <v>533</v>
      </c>
      <c r="E136" s="30" t="s">
        <v>534</v>
      </c>
      <c r="F136" s="30" t="s">
        <v>512</v>
      </c>
      <c r="G136" s="30" t="s">
        <v>189</v>
      </c>
      <c r="H136" s="30" t="s">
        <v>190</v>
      </c>
      <c r="I136" s="30" t="s">
        <v>191</v>
      </c>
      <c r="J136" s="32">
        <v>1</v>
      </c>
      <c r="K136" s="33"/>
    </row>
    <row r="137" spans="1:11" ht="24.75" customHeight="1">
      <c r="A137" s="28">
        <v>130</v>
      </c>
      <c r="B137" s="29" t="s">
        <v>508</v>
      </c>
      <c r="C137" s="30" t="s">
        <v>539</v>
      </c>
      <c r="D137" s="30" t="s">
        <v>535</v>
      </c>
      <c r="E137" s="30" t="s">
        <v>536</v>
      </c>
      <c r="F137" s="30" t="s">
        <v>512</v>
      </c>
      <c r="G137" s="30" t="s">
        <v>219</v>
      </c>
      <c r="H137" s="30" t="s">
        <v>190</v>
      </c>
      <c r="I137" s="30" t="s">
        <v>191</v>
      </c>
      <c r="J137" s="32">
        <v>1</v>
      </c>
      <c r="K137" s="33"/>
    </row>
    <row r="138" spans="1:11" ht="24.75" customHeight="1">
      <c r="A138" s="28">
        <v>131</v>
      </c>
      <c r="B138" s="29" t="s">
        <v>509</v>
      </c>
      <c r="C138" s="30" t="s">
        <v>539</v>
      </c>
      <c r="D138" s="30" t="s">
        <v>537</v>
      </c>
      <c r="E138" s="30" t="s">
        <v>538</v>
      </c>
      <c r="F138" s="30" t="s">
        <v>512</v>
      </c>
      <c r="G138" s="30" t="s">
        <v>219</v>
      </c>
      <c r="H138" s="30" t="s">
        <v>190</v>
      </c>
      <c r="I138" s="30" t="s">
        <v>191</v>
      </c>
      <c r="J138" s="32">
        <v>1</v>
      </c>
      <c r="K138" s="33"/>
    </row>
    <row r="139" spans="1:11" ht="24.75" customHeight="1">
      <c r="A139" s="28">
        <v>132</v>
      </c>
      <c r="B139" s="29"/>
      <c r="C139" s="30"/>
      <c r="D139" s="30"/>
      <c r="E139" s="30"/>
      <c r="F139" s="30"/>
      <c r="G139" s="30"/>
      <c r="H139" s="30"/>
      <c r="I139" s="30"/>
      <c r="J139" s="32"/>
      <c r="K139" s="33"/>
    </row>
    <row r="140" spans="1:11" ht="24.75" customHeight="1">
      <c r="A140" s="28">
        <v>133</v>
      </c>
      <c r="B140" s="29"/>
      <c r="C140" s="30"/>
      <c r="D140" s="30"/>
      <c r="E140" s="30"/>
      <c r="F140" s="30"/>
      <c r="G140" s="30"/>
      <c r="H140" s="30"/>
      <c r="I140" s="30"/>
      <c r="J140" s="32"/>
      <c r="K140" s="33"/>
    </row>
    <row r="141" spans="1:11" ht="24.75" customHeight="1">
      <c r="A141" s="28">
        <v>134</v>
      </c>
      <c r="B141" s="29"/>
      <c r="C141" s="30"/>
      <c r="D141" s="30"/>
      <c r="E141" s="30"/>
      <c r="F141" s="30"/>
      <c r="G141" s="30"/>
      <c r="H141" s="30"/>
      <c r="I141" s="30"/>
      <c r="J141" s="32"/>
      <c r="K141" s="33"/>
    </row>
    <row r="142" spans="1:11" ht="24.75" customHeight="1">
      <c r="A142" s="28">
        <v>135</v>
      </c>
      <c r="B142" s="29"/>
      <c r="C142" s="30"/>
      <c r="D142" s="30"/>
      <c r="E142" s="30"/>
      <c r="F142" s="30"/>
      <c r="G142" s="30"/>
      <c r="H142" s="30"/>
      <c r="I142" s="30"/>
      <c r="J142" s="32"/>
      <c r="K142" s="33"/>
    </row>
    <row r="143" spans="1:11" ht="24.75" customHeight="1">
      <c r="A143" s="28">
        <v>136</v>
      </c>
      <c r="B143" s="29"/>
      <c r="C143" s="30"/>
      <c r="D143" s="30"/>
      <c r="E143" s="30"/>
      <c r="F143" s="30"/>
      <c r="G143" s="30"/>
      <c r="H143" s="30"/>
      <c r="I143" s="30"/>
      <c r="J143" s="32"/>
      <c r="K143" s="33"/>
    </row>
    <row r="144" spans="1:11" ht="24.75" customHeight="1">
      <c r="A144" s="28">
        <v>137</v>
      </c>
      <c r="B144" s="29"/>
      <c r="C144" s="30"/>
      <c r="D144" s="30"/>
      <c r="E144" s="30"/>
      <c r="F144" s="30"/>
      <c r="G144" s="30"/>
      <c r="H144" s="30"/>
      <c r="I144" s="30"/>
      <c r="J144" s="32"/>
      <c r="K144" s="33"/>
    </row>
    <row r="145" spans="1:11" ht="24.75" customHeight="1">
      <c r="A145" s="28">
        <v>138</v>
      </c>
      <c r="B145" s="29"/>
      <c r="C145" s="30"/>
      <c r="D145" s="30"/>
      <c r="E145" s="30"/>
      <c r="F145" s="30"/>
      <c r="G145" s="30"/>
      <c r="H145" s="30"/>
      <c r="I145" s="30"/>
      <c r="J145" s="32"/>
      <c r="K145" s="33"/>
    </row>
    <row r="146" spans="1:11" ht="24.75" customHeight="1">
      <c r="A146" s="28">
        <v>139</v>
      </c>
      <c r="B146" s="29"/>
      <c r="C146" s="30"/>
      <c r="D146" s="30"/>
      <c r="E146" s="30"/>
      <c r="F146" s="30"/>
      <c r="G146" s="30"/>
      <c r="H146" s="30"/>
      <c r="I146" s="30"/>
      <c r="J146" s="32"/>
      <c r="K146" s="33"/>
    </row>
    <row r="147" spans="1:11" ht="24.75" customHeight="1">
      <c r="A147" s="28">
        <v>140</v>
      </c>
      <c r="B147" s="29"/>
      <c r="C147" s="30"/>
      <c r="D147" s="30"/>
      <c r="E147" s="30"/>
      <c r="F147" s="30"/>
      <c r="G147" s="30"/>
      <c r="H147" s="30"/>
      <c r="I147" s="30"/>
      <c r="J147" s="32"/>
      <c r="K147" s="33"/>
    </row>
    <row r="148" spans="1:11" ht="24.75" customHeight="1">
      <c r="A148" s="28">
        <v>141</v>
      </c>
      <c r="B148" s="29"/>
      <c r="C148" s="30"/>
      <c r="D148" s="30"/>
      <c r="E148" s="30"/>
      <c r="F148" s="30"/>
      <c r="G148" s="30"/>
      <c r="H148" s="30"/>
      <c r="I148" s="30"/>
      <c r="J148" s="32"/>
      <c r="K148" s="33"/>
    </row>
    <row r="149" spans="1:11" ht="24.75" customHeight="1">
      <c r="A149" s="28">
        <v>142</v>
      </c>
      <c r="B149" s="29"/>
      <c r="C149" s="30"/>
      <c r="D149" s="30"/>
      <c r="E149" s="30"/>
      <c r="F149" s="30"/>
      <c r="G149" s="30"/>
      <c r="H149" s="30"/>
      <c r="I149" s="30"/>
      <c r="J149" s="32"/>
      <c r="K149" s="33"/>
    </row>
    <row r="150" spans="1:11" ht="24.75" customHeight="1">
      <c r="A150" s="28">
        <v>143</v>
      </c>
      <c r="B150" s="29"/>
      <c r="C150" s="30"/>
      <c r="D150" s="30"/>
      <c r="E150" s="30"/>
      <c r="F150" s="30"/>
      <c r="G150" s="30"/>
      <c r="H150" s="30"/>
      <c r="I150" s="30"/>
      <c r="J150" s="32"/>
      <c r="K150" s="33"/>
    </row>
    <row r="151" spans="1:11" ht="24.75" customHeight="1">
      <c r="A151" s="28">
        <v>144</v>
      </c>
      <c r="B151" s="29"/>
      <c r="C151" s="30"/>
      <c r="D151" s="30"/>
      <c r="E151" s="30"/>
      <c r="F151" s="30"/>
      <c r="G151" s="30"/>
      <c r="H151" s="30"/>
      <c r="I151" s="30"/>
      <c r="J151" s="32"/>
      <c r="K151" s="33"/>
    </row>
    <row r="152" spans="1:11" ht="24.75" customHeight="1">
      <c r="A152" s="28">
        <v>145</v>
      </c>
      <c r="B152" s="29"/>
      <c r="C152" s="30"/>
      <c r="D152" s="30"/>
      <c r="E152" s="30"/>
      <c r="F152" s="30"/>
      <c r="G152" s="30"/>
      <c r="H152" s="30"/>
      <c r="I152" s="30"/>
      <c r="J152" s="32"/>
      <c r="K152" s="33"/>
    </row>
    <row r="153" spans="1:11" ht="24.75" customHeight="1">
      <c r="A153" s="28">
        <v>146</v>
      </c>
      <c r="B153" s="29"/>
      <c r="C153" s="30"/>
      <c r="D153" s="30"/>
      <c r="E153" s="30"/>
      <c r="F153" s="30"/>
      <c r="G153" s="30"/>
      <c r="H153" s="30"/>
      <c r="I153" s="30"/>
      <c r="J153" s="32"/>
      <c r="K153" s="33"/>
    </row>
    <row r="154" spans="1:11" ht="24.75" customHeight="1">
      <c r="A154" s="28">
        <v>147</v>
      </c>
      <c r="B154" s="29"/>
      <c r="C154" s="30"/>
      <c r="D154" s="30"/>
      <c r="E154" s="30"/>
      <c r="F154" s="30"/>
      <c r="G154" s="30"/>
      <c r="H154" s="30"/>
      <c r="I154" s="30"/>
      <c r="J154" s="32"/>
      <c r="K154" s="33"/>
    </row>
    <row r="155" spans="1:11" ht="24.75" customHeight="1">
      <c r="A155" s="28">
        <v>148</v>
      </c>
      <c r="B155" s="29"/>
      <c r="C155" s="30"/>
      <c r="D155" s="30"/>
      <c r="E155" s="30"/>
      <c r="F155" s="30"/>
      <c r="G155" s="30"/>
      <c r="H155" s="30"/>
      <c r="I155" s="30"/>
      <c r="J155" s="32"/>
      <c r="K155" s="33"/>
    </row>
    <row r="156" spans="1:11" ht="24.75" customHeight="1">
      <c r="A156" s="28">
        <v>149</v>
      </c>
      <c r="B156" s="29"/>
      <c r="C156" s="30"/>
      <c r="D156" s="30"/>
      <c r="E156" s="30"/>
      <c r="F156" s="30"/>
      <c r="G156" s="30"/>
      <c r="H156" s="30"/>
      <c r="I156" s="30"/>
      <c r="J156" s="32"/>
      <c r="K156" s="33"/>
    </row>
    <row r="157" spans="1:11" ht="24.75" customHeight="1">
      <c r="A157" s="28">
        <v>150</v>
      </c>
      <c r="B157" s="29"/>
      <c r="C157" s="30"/>
      <c r="D157" s="30"/>
      <c r="E157" s="30"/>
      <c r="F157" s="30"/>
      <c r="G157" s="30"/>
      <c r="H157" s="30"/>
      <c r="I157" s="30"/>
      <c r="J157" s="32"/>
      <c r="K157" s="33"/>
    </row>
    <row r="158" spans="1:11" ht="24.75" customHeight="1">
      <c r="A158" s="28">
        <v>151</v>
      </c>
      <c r="B158" s="29"/>
      <c r="C158" s="30"/>
      <c r="D158" s="30"/>
      <c r="E158" s="30"/>
      <c r="F158" s="30"/>
      <c r="G158" s="30"/>
      <c r="H158" s="30"/>
      <c r="I158" s="30"/>
      <c r="J158" s="32"/>
      <c r="K158" s="33"/>
    </row>
    <row r="159" spans="1:11" ht="24.75" customHeight="1">
      <c r="A159" s="28">
        <v>152</v>
      </c>
      <c r="B159" s="29"/>
      <c r="C159" s="30"/>
      <c r="D159" s="30"/>
      <c r="E159" s="30"/>
      <c r="F159" s="30"/>
      <c r="G159" s="30"/>
      <c r="H159" s="30"/>
      <c r="I159" s="30"/>
      <c r="J159" s="32"/>
      <c r="K159" s="33"/>
    </row>
    <row r="160" spans="1:11" ht="24.75" customHeight="1">
      <c r="A160" s="28">
        <v>153</v>
      </c>
      <c r="B160" s="29"/>
      <c r="C160" s="30"/>
      <c r="D160" s="30"/>
      <c r="E160" s="30"/>
      <c r="F160" s="30"/>
      <c r="G160" s="30"/>
      <c r="H160" s="30"/>
      <c r="I160" s="30"/>
      <c r="J160" s="32"/>
      <c r="K160" s="33"/>
    </row>
    <row r="161" spans="1:11" ht="24.75" customHeight="1">
      <c r="A161" s="28">
        <v>154</v>
      </c>
      <c r="B161" s="29"/>
      <c r="C161" s="30"/>
      <c r="D161" s="30"/>
      <c r="E161" s="30"/>
      <c r="F161" s="30"/>
      <c r="G161" s="30"/>
      <c r="H161" s="30"/>
      <c r="I161" s="30"/>
      <c r="J161" s="32"/>
      <c r="K161" s="33"/>
    </row>
    <row r="162" spans="1:11" ht="24.75" customHeight="1">
      <c r="A162" s="28">
        <v>155</v>
      </c>
      <c r="B162" s="29"/>
      <c r="C162" s="30"/>
      <c r="D162" s="30"/>
      <c r="E162" s="30"/>
      <c r="F162" s="30"/>
      <c r="G162" s="30"/>
      <c r="H162" s="30"/>
      <c r="I162" s="30"/>
      <c r="J162" s="32"/>
      <c r="K162" s="33"/>
    </row>
    <row r="163" spans="1:11" ht="24.75" customHeight="1">
      <c r="A163" s="28">
        <v>156</v>
      </c>
      <c r="B163" s="29"/>
      <c r="C163" s="30"/>
      <c r="D163" s="30"/>
      <c r="E163" s="30"/>
      <c r="F163" s="30"/>
      <c r="G163" s="30"/>
      <c r="H163" s="30"/>
      <c r="I163" s="30"/>
      <c r="J163" s="32"/>
      <c r="K163" s="33"/>
    </row>
    <row r="164" spans="1:11" ht="24.75" customHeight="1">
      <c r="A164" s="28">
        <v>157</v>
      </c>
      <c r="B164" s="29"/>
      <c r="C164" s="30"/>
      <c r="D164" s="30"/>
      <c r="E164" s="30"/>
      <c r="F164" s="30"/>
      <c r="G164" s="30"/>
      <c r="H164" s="30"/>
      <c r="I164" s="30"/>
      <c r="J164" s="32"/>
      <c r="K164" s="33"/>
    </row>
    <row r="165" spans="1:11" ht="24.75" customHeight="1">
      <c r="A165" s="28">
        <v>158</v>
      </c>
      <c r="B165" s="29"/>
      <c r="C165" s="30"/>
      <c r="D165" s="30"/>
      <c r="E165" s="30"/>
      <c r="F165" s="30"/>
      <c r="G165" s="30"/>
      <c r="H165" s="30"/>
      <c r="I165" s="30"/>
      <c r="J165" s="32"/>
      <c r="K165" s="33"/>
    </row>
    <row r="166" spans="1:11" ht="24.75" customHeight="1">
      <c r="A166" s="28">
        <v>159</v>
      </c>
      <c r="B166" s="29"/>
      <c r="C166" s="30"/>
      <c r="D166" s="30"/>
      <c r="E166" s="30"/>
      <c r="F166" s="30"/>
      <c r="G166" s="30"/>
      <c r="H166" s="30"/>
      <c r="I166" s="30"/>
      <c r="J166" s="32"/>
      <c r="K166" s="33"/>
    </row>
    <row r="167" spans="1:11" ht="24.75" customHeight="1">
      <c r="A167" s="28">
        <v>160</v>
      </c>
      <c r="B167" s="29"/>
      <c r="C167" s="30"/>
      <c r="D167" s="30"/>
      <c r="E167" s="30"/>
      <c r="F167" s="30"/>
      <c r="G167" s="30"/>
      <c r="H167" s="30"/>
      <c r="I167" s="30"/>
      <c r="J167" s="32"/>
      <c r="K167" s="33"/>
    </row>
    <row r="168" spans="1:11" ht="24.75" customHeight="1">
      <c r="A168" s="28">
        <v>161</v>
      </c>
      <c r="B168" s="29"/>
      <c r="C168" s="30"/>
      <c r="D168" s="30"/>
      <c r="E168" s="30"/>
      <c r="F168" s="30"/>
      <c r="G168" s="30"/>
      <c r="H168" s="30"/>
      <c r="I168" s="30"/>
      <c r="J168" s="32"/>
      <c r="K168" s="33"/>
    </row>
    <row r="169" spans="1:11" ht="24.75" customHeight="1">
      <c r="A169" s="28">
        <v>162</v>
      </c>
      <c r="B169" s="29"/>
      <c r="C169" s="30"/>
      <c r="D169" s="30"/>
      <c r="E169" s="30"/>
      <c r="F169" s="30"/>
      <c r="G169" s="30"/>
      <c r="H169" s="30"/>
      <c r="I169" s="30"/>
      <c r="J169" s="32"/>
      <c r="K169" s="33"/>
    </row>
    <row r="170" spans="1:11" ht="24.75" customHeight="1">
      <c r="A170" s="28">
        <v>163</v>
      </c>
      <c r="B170" s="29"/>
      <c r="C170" s="30"/>
      <c r="D170" s="30"/>
      <c r="E170" s="30"/>
      <c r="F170" s="30"/>
      <c r="G170" s="30"/>
      <c r="H170" s="30"/>
      <c r="I170" s="30"/>
      <c r="J170" s="32"/>
      <c r="K170" s="33"/>
    </row>
    <row r="171" spans="1:11" ht="24.75" customHeight="1">
      <c r="A171" s="28">
        <v>164</v>
      </c>
      <c r="B171" s="29"/>
      <c r="C171" s="30"/>
      <c r="D171" s="30"/>
      <c r="E171" s="30"/>
      <c r="F171" s="30"/>
      <c r="G171" s="30"/>
      <c r="H171" s="30"/>
      <c r="I171" s="30"/>
      <c r="J171" s="32"/>
      <c r="K171" s="33"/>
    </row>
    <row r="172" spans="1:11" ht="24.75" customHeight="1">
      <c r="A172" s="28">
        <v>165</v>
      </c>
      <c r="B172" s="29"/>
      <c r="C172" s="30"/>
      <c r="D172" s="30"/>
      <c r="E172" s="30"/>
      <c r="F172" s="30"/>
      <c r="G172" s="30"/>
      <c r="H172" s="30"/>
      <c r="I172" s="30"/>
      <c r="J172" s="32"/>
      <c r="K172" s="33"/>
    </row>
    <row r="173" spans="1:11" ht="24.75" customHeight="1">
      <c r="A173" s="28">
        <v>166</v>
      </c>
      <c r="B173" s="29"/>
      <c r="C173" s="30"/>
      <c r="D173" s="30"/>
      <c r="E173" s="30"/>
      <c r="F173" s="30"/>
      <c r="G173" s="30"/>
      <c r="H173" s="30"/>
      <c r="I173" s="30"/>
      <c r="J173" s="32"/>
      <c r="K173" s="33"/>
    </row>
    <row r="174" spans="1:11" ht="24.75" customHeight="1">
      <c r="A174" s="28">
        <v>167</v>
      </c>
      <c r="B174" s="29"/>
      <c r="C174" s="30"/>
      <c r="D174" s="30"/>
      <c r="E174" s="30"/>
      <c r="F174" s="30"/>
      <c r="G174" s="30"/>
      <c r="H174" s="30"/>
      <c r="I174" s="30"/>
      <c r="J174" s="32"/>
      <c r="K174" s="33"/>
    </row>
    <row r="175" spans="1:11" ht="24.75" customHeight="1">
      <c r="A175" s="28">
        <v>168</v>
      </c>
      <c r="B175" s="29"/>
      <c r="C175" s="30"/>
      <c r="D175" s="30"/>
      <c r="E175" s="30"/>
      <c r="F175" s="30"/>
      <c r="G175" s="30"/>
      <c r="H175" s="30"/>
      <c r="I175" s="30"/>
      <c r="J175" s="32"/>
      <c r="K175" s="33"/>
    </row>
    <row r="176" spans="1:11" ht="24.75" customHeight="1">
      <c r="A176" s="28">
        <v>169</v>
      </c>
      <c r="B176" s="29"/>
      <c r="C176" s="30"/>
      <c r="D176" s="30"/>
      <c r="E176" s="30"/>
      <c r="F176" s="30"/>
      <c r="G176" s="30"/>
      <c r="H176" s="30"/>
      <c r="I176" s="30"/>
      <c r="J176" s="32"/>
      <c r="K176" s="33"/>
    </row>
    <row r="177" spans="1:11" ht="24.75" customHeight="1">
      <c r="A177" s="28">
        <v>170</v>
      </c>
      <c r="B177" s="29"/>
      <c r="C177" s="30"/>
      <c r="D177" s="30"/>
      <c r="E177" s="30"/>
      <c r="F177" s="30"/>
      <c r="G177" s="30"/>
      <c r="H177" s="30"/>
      <c r="I177" s="30"/>
      <c r="J177" s="32"/>
      <c r="K177" s="33"/>
    </row>
    <row r="178" spans="1:11" ht="24.75" customHeight="1">
      <c r="A178" s="28">
        <v>171</v>
      </c>
      <c r="B178" s="29"/>
      <c r="C178" s="30"/>
      <c r="D178" s="30"/>
      <c r="E178" s="30"/>
      <c r="F178" s="30"/>
      <c r="G178" s="30"/>
      <c r="H178" s="30"/>
      <c r="I178" s="30"/>
      <c r="J178" s="32"/>
      <c r="K178" s="33"/>
    </row>
    <row r="179" spans="1:11" ht="24.75" customHeight="1">
      <c r="A179" s="28">
        <v>172</v>
      </c>
      <c r="B179" s="29"/>
      <c r="C179" s="30"/>
      <c r="D179" s="30"/>
      <c r="E179" s="30"/>
      <c r="F179" s="30"/>
      <c r="G179" s="30"/>
      <c r="H179" s="30"/>
      <c r="I179" s="30"/>
      <c r="J179" s="32"/>
      <c r="K179" s="33"/>
    </row>
    <row r="180" spans="1:11" ht="24.75" customHeight="1">
      <c r="A180" s="28">
        <v>173</v>
      </c>
      <c r="B180" s="29"/>
      <c r="C180" s="30"/>
      <c r="D180" s="30"/>
      <c r="E180" s="30"/>
      <c r="F180" s="30"/>
      <c r="G180" s="30"/>
      <c r="H180" s="30"/>
      <c r="I180" s="30"/>
      <c r="J180" s="32"/>
      <c r="K180" s="33"/>
    </row>
    <row r="181" spans="1:11" ht="24.75" customHeight="1">
      <c r="A181" s="28">
        <v>174</v>
      </c>
      <c r="B181" s="29"/>
      <c r="C181" s="30"/>
      <c r="D181" s="30"/>
      <c r="E181" s="30"/>
      <c r="F181" s="30"/>
      <c r="G181" s="30"/>
      <c r="H181" s="30"/>
      <c r="I181" s="30"/>
      <c r="J181" s="32"/>
      <c r="K181" s="33"/>
    </row>
    <row r="182" spans="1:11" ht="24.75" customHeight="1">
      <c r="A182" s="28">
        <v>175</v>
      </c>
      <c r="B182" s="29"/>
      <c r="C182" s="30"/>
      <c r="D182" s="30"/>
      <c r="E182" s="30"/>
      <c r="F182" s="30"/>
      <c r="G182" s="30"/>
      <c r="H182" s="30"/>
      <c r="I182" s="30"/>
      <c r="J182" s="32"/>
      <c r="K182" s="33"/>
    </row>
    <row r="183" spans="1:11" ht="24.75" customHeight="1">
      <c r="A183" s="28">
        <v>176</v>
      </c>
      <c r="B183" s="29"/>
      <c r="C183" s="30"/>
      <c r="D183" s="30"/>
      <c r="E183" s="30"/>
      <c r="F183" s="30"/>
      <c r="G183" s="30"/>
      <c r="H183" s="30"/>
      <c r="I183" s="30"/>
      <c r="J183" s="32"/>
      <c r="K183" s="33"/>
    </row>
    <row r="184" spans="1:11" ht="24.75" customHeight="1">
      <c r="A184" s="28">
        <v>177</v>
      </c>
      <c r="B184" s="29"/>
      <c r="C184" s="30"/>
      <c r="D184" s="30"/>
      <c r="E184" s="30"/>
      <c r="F184" s="30"/>
      <c r="G184" s="30"/>
      <c r="H184" s="30"/>
      <c r="I184" s="30"/>
      <c r="J184" s="32"/>
      <c r="K184" s="33"/>
    </row>
    <row r="185" spans="1:11" ht="24.75" customHeight="1">
      <c r="A185" s="28">
        <v>178</v>
      </c>
      <c r="B185" s="29"/>
      <c r="C185" s="30"/>
      <c r="D185" s="30"/>
      <c r="E185" s="30"/>
      <c r="F185" s="30"/>
      <c r="G185" s="30"/>
      <c r="H185" s="30"/>
      <c r="I185" s="30"/>
      <c r="J185" s="32"/>
      <c r="K185" s="33"/>
    </row>
    <row r="186" spans="1:11" ht="24.75" customHeight="1">
      <c r="A186" s="28">
        <v>179</v>
      </c>
      <c r="B186" s="29"/>
      <c r="C186" s="30"/>
      <c r="D186" s="30"/>
      <c r="E186" s="30"/>
      <c r="F186" s="30"/>
      <c r="G186" s="30"/>
      <c r="H186" s="30"/>
      <c r="I186" s="30"/>
      <c r="J186" s="32"/>
      <c r="K186" s="33"/>
    </row>
    <row r="187" spans="1:11" ht="24.75" customHeight="1">
      <c r="A187" s="28">
        <v>180</v>
      </c>
      <c r="B187" s="29"/>
      <c r="C187" s="30"/>
      <c r="D187" s="30"/>
      <c r="E187" s="30"/>
      <c r="F187" s="30"/>
      <c r="G187" s="30"/>
      <c r="H187" s="30"/>
      <c r="I187" s="30"/>
      <c r="J187" s="32"/>
      <c r="K187" s="33"/>
    </row>
    <row r="188" spans="1:11" ht="24.75" customHeight="1">
      <c r="A188" s="28">
        <v>181</v>
      </c>
      <c r="B188" s="29"/>
      <c r="C188" s="30"/>
      <c r="D188" s="30"/>
      <c r="E188" s="30"/>
      <c r="F188" s="30"/>
      <c r="G188" s="30"/>
      <c r="H188" s="30"/>
      <c r="I188" s="30"/>
      <c r="J188" s="32"/>
      <c r="K188" s="33"/>
    </row>
    <row r="189" spans="1:11" ht="24.75" customHeight="1">
      <c r="A189" s="28">
        <v>182</v>
      </c>
      <c r="B189" s="29"/>
      <c r="C189" s="30"/>
      <c r="D189" s="30"/>
      <c r="E189" s="30"/>
      <c r="F189" s="30"/>
      <c r="G189" s="30"/>
      <c r="H189" s="30"/>
      <c r="I189" s="30"/>
      <c r="J189" s="32"/>
      <c r="K189" s="33"/>
    </row>
    <row r="190" spans="1:11" ht="24.75" customHeight="1">
      <c r="A190" s="28">
        <v>183</v>
      </c>
      <c r="B190" s="29"/>
      <c r="C190" s="30"/>
      <c r="D190" s="30"/>
      <c r="E190" s="30"/>
      <c r="F190" s="30"/>
      <c r="G190" s="30"/>
      <c r="H190" s="30"/>
      <c r="I190" s="30"/>
      <c r="J190" s="32"/>
      <c r="K190" s="33"/>
    </row>
    <row r="191" spans="1:11" ht="24.75" customHeight="1">
      <c r="A191" s="28">
        <v>184</v>
      </c>
      <c r="B191" s="29"/>
      <c r="C191" s="30"/>
      <c r="D191" s="30"/>
      <c r="E191" s="30"/>
      <c r="F191" s="30"/>
      <c r="G191" s="30"/>
      <c r="H191" s="30"/>
      <c r="I191" s="30"/>
      <c r="J191" s="32"/>
      <c r="K191" s="33"/>
    </row>
    <row r="192" spans="1:11" ht="24.75" customHeight="1">
      <c r="A192" s="28">
        <v>185</v>
      </c>
      <c r="B192" s="29"/>
      <c r="C192" s="30"/>
      <c r="D192" s="30"/>
      <c r="E192" s="30"/>
      <c r="F192" s="30"/>
      <c r="G192" s="30"/>
      <c r="H192" s="30"/>
      <c r="I192" s="30"/>
      <c r="J192" s="32"/>
      <c r="K192" s="33"/>
    </row>
    <row r="193" spans="1:11" ht="24.75" customHeight="1">
      <c r="A193" s="28">
        <v>186</v>
      </c>
      <c r="B193" s="29"/>
      <c r="C193" s="30"/>
      <c r="D193" s="30"/>
      <c r="E193" s="30"/>
      <c r="F193" s="30"/>
      <c r="G193" s="30"/>
      <c r="H193" s="30"/>
      <c r="I193" s="30"/>
      <c r="J193" s="32"/>
      <c r="K193" s="33"/>
    </row>
    <row r="194" spans="1:11" ht="24.75" customHeight="1">
      <c r="A194" s="28">
        <v>187</v>
      </c>
      <c r="B194" s="29"/>
      <c r="C194" s="30"/>
      <c r="D194" s="30"/>
      <c r="E194" s="30"/>
      <c r="F194" s="30"/>
      <c r="G194" s="30"/>
      <c r="H194" s="30"/>
      <c r="I194" s="30"/>
      <c r="J194" s="32"/>
      <c r="K194" s="33"/>
    </row>
    <row r="195" spans="1:11" ht="24.75" customHeight="1">
      <c r="A195" s="28">
        <v>188</v>
      </c>
      <c r="B195" s="29"/>
      <c r="C195" s="30"/>
      <c r="D195" s="30"/>
      <c r="E195" s="30"/>
      <c r="F195" s="30"/>
      <c r="G195" s="30"/>
      <c r="H195" s="30"/>
      <c r="I195" s="30"/>
      <c r="J195" s="32"/>
      <c r="K195" s="33"/>
    </row>
    <row r="196" spans="1:11" ht="24.75" customHeight="1">
      <c r="A196" s="28">
        <v>189</v>
      </c>
      <c r="B196" s="29"/>
      <c r="C196" s="30"/>
      <c r="D196" s="30"/>
      <c r="E196" s="30"/>
      <c r="F196" s="30"/>
      <c r="G196" s="30"/>
      <c r="H196" s="30"/>
      <c r="I196" s="30"/>
      <c r="J196" s="32"/>
      <c r="K196" s="33"/>
    </row>
    <row r="197" spans="1:11" ht="24.75" customHeight="1">
      <c r="A197" s="28">
        <v>190</v>
      </c>
      <c r="B197" s="29"/>
      <c r="C197" s="30"/>
      <c r="D197" s="30"/>
      <c r="E197" s="30"/>
      <c r="F197" s="30"/>
      <c r="G197" s="30"/>
      <c r="H197" s="30"/>
      <c r="I197" s="30"/>
      <c r="J197" s="32"/>
      <c r="K197" s="33"/>
    </row>
    <row r="198" spans="1:11" ht="24.75" customHeight="1">
      <c r="A198" s="28">
        <v>191</v>
      </c>
      <c r="B198" s="29"/>
      <c r="C198" s="30"/>
      <c r="D198" s="30"/>
      <c r="E198" s="30"/>
      <c r="F198" s="30"/>
      <c r="G198" s="30"/>
      <c r="H198" s="30"/>
      <c r="I198" s="30"/>
      <c r="J198" s="32"/>
      <c r="K198" s="33"/>
    </row>
    <row r="199" spans="1:11" ht="24.75" customHeight="1">
      <c r="A199" s="28">
        <v>192</v>
      </c>
      <c r="B199" s="29"/>
      <c r="C199" s="30"/>
      <c r="D199" s="30"/>
      <c r="E199" s="30"/>
      <c r="F199" s="30"/>
      <c r="G199" s="30"/>
      <c r="H199" s="30"/>
      <c r="I199" s="30"/>
      <c r="J199" s="32"/>
      <c r="K199" s="33"/>
    </row>
    <row r="200" spans="1:11" ht="24.75" customHeight="1">
      <c r="A200" s="28">
        <v>193</v>
      </c>
      <c r="B200" s="29"/>
      <c r="C200" s="30"/>
      <c r="D200" s="30"/>
      <c r="E200" s="30"/>
      <c r="F200" s="30"/>
      <c r="G200" s="30"/>
      <c r="H200" s="30"/>
      <c r="I200" s="30"/>
      <c r="J200" s="32"/>
      <c r="K200" s="33"/>
    </row>
    <row r="201" spans="1:11" ht="24.75" customHeight="1">
      <c r="A201" s="28">
        <v>194</v>
      </c>
      <c r="B201" s="29"/>
      <c r="C201" s="30"/>
      <c r="D201" s="30"/>
      <c r="E201" s="30"/>
      <c r="F201" s="30"/>
      <c r="G201" s="30"/>
      <c r="H201" s="30"/>
      <c r="I201" s="30"/>
      <c r="J201" s="32"/>
      <c r="K201" s="33"/>
    </row>
    <row r="202" spans="1:11" ht="24.75" customHeight="1">
      <c r="A202" s="28">
        <v>195</v>
      </c>
      <c r="B202" s="29"/>
      <c r="C202" s="30"/>
      <c r="D202" s="30"/>
      <c r="E202" s="30"/>
      <c r="F202" s="30"/>
      <c r="G202" s="30"/>
      <c r="H202" s="30"/>
      <c r="I202" s="30"/>
      <c r="J202" s="32"/>
      <c r="K202" s="33"/>
    </row>
    <row r="203" spans="1:11" ht="24.75" customHeight="1">
      <c r="A203" s="28">
        <v>196</v>
      </c>
      <c r="B203" s="29"/>
      <c r="C203" s="30"/>
      <c r="D203" s="30"/>
      <c r="E203" s="30"/>
      <c r="F203" s="30"/>
      <c r="G203" s="30"/>
      <c r="H203" s="30"/>
      <c r="I203" s="30"/>
      <c r="J203" s="32"/>
      <c r="K203" s="33"/>
    </row>
    <row r="204" spans="1:11" ht="24.75" customHeight="1">
      <c r="A204" s="28">
        <v>197</v>
      </c>
      <c r="B204" s="29"/>
      <c r="C204" s="30"/>
      <c r="D204" s="30"/>
      <c r="E204" s="30"/>
      <c r="F204" s="30"/>
      <c r="G204" s="30"/>
      <c r="H204" s="30"/>
      <c r="I204" s="30"/>
      <c r="J204" s="32"/>
      <c r="K204" s="33"/>
    </row>
    <row r="205" spans="1:11" ht="24.75" customHeight="1">
      <c r="A205" s="28">
        <v>198</v>
      </c>
      <c r="B205" s="29"/>
      <c r="C205" s="30"/>
      <c r="D205" s="30"/>
      <c r="E205" s="30"/>
      <c r="F205" s="30"/>
      <c r="G205" s="30"/>
      <c r="H205" s="30"/>
      <c r="I205" s="30"/>
      <c r="J205" s="32"/>
      <c r="K205" s="33"/>
    </row>
    <row r="206" spans="1:11" ht="24.75" customHeight="1">
      <c r="A206" s="28">
        <v>199</v>
      </c>
      <c r="B206" s="29"/>
      <c r="C206" s="30"/>
      <c r="D206" s="30"/>
      <c r="E206" s="30"/>
      <c r="F206" s="30"/>
      <c r="G206" s="30"/>
      <c r="H206" s="30"/>
      <c r="I206" s="30"/>
      <c r="J206" s="32"/>
      <c r="K206" s="33"/>
    </row>
    <row r="207" spans="1:11" ht="24.75" customHeight="1">
      <c r="A207" s="28">
        <v>200</v>
      </c>
      <c r="B207" s="29"/>
      <c r="C207" s="30"/>
      <c r="D207" s="30"/>
      <c r="E207" s="30"/>
      <c r="F207" s="30"/>
      <c r="G207" s="30"/>
      <c r="H207" s="30"/>
      <c r="I207" s="30"/>
      <c r="J207" s="32"/>
      <c r="K207" s="33"/>
    </row>
    <row r="208" spans="1:11" ht="24.75" customHeight="1">
      <c r="A208" s="28">
        <v>201</v>
      </c>
      <c r="B208" s="29"/>
      <c r="C208" s="30"/>
      <c r="D208" s="30"/>
      <c r="E208" s="30"/>
      <c r="F208" s="30"/>
      <c r="G208" s="30"/>
      <c r="H208" s="30"/>
      <c r="I208" s="30"/>
      <c r="J208" s="32"/>
      <c r="K208" s="33"/>
    </row>
    <row r="209" spans="1:11" ht="24.75" customHeight="1">
      <c r="A209" s="28">
        <v>202</v>
      </c>
      <c r="B209" s="29"/>
      <c r="C209" s="30"/>
      <c r="D209" s="30"/>
      <c r="E209" s="30"/>
      <c r="F209" s="30"/>
      <c r="G209" s="30"/>
      <c r="H209" s="30"/>
      <c r="I209" s="30"/>
      <c r="J209" s="32"/>
      <c r="K209" s="33"/>
    </row>
    <row r="210" spans="1:11" ht="24.75" customHeight="1">
      <c r="A210" s="28">
        <v>203</v>
      </c>
      <c r="B210" s="29"/>
      <c r="C210" s="30"/>
      <c r="D210" s="30"/>
      <c r="E210" s="30"/>
      <c r="F210" s="30"/>
      <c r="G210" s="30"/>
      <c r="H210" s="30"/>
      <c r="I210" s="30"/>
      <c r="J210" s="32"/>
      <c r="K210" s="33"/>
    </row>
    <row r="211" spans="1:11" ht="24.75" customHeight="1">
      <c r="A211" s="28">
        <v>204</v>
      </c>
      <c r="B211" s="29"/>
      <c r="C211" s="30"/>
      <c r="D211" s="30"/>
      <c r="E211" s="30"/>
      <c r="F211" s="30"/>
      <c r="G211" s="30"/>
      <c r="H211" s="30"/>
      <c r="I211" s="30"/>
      <c r="J211" s="32"/>
      <c r="K211" s="33"/>
    </row>
    <row r="212" spans="1:11" ht="24.75" customHeight="1">
      <c r="A212" s="28">
        <v>205</v>
      </c>
      <c r="B212" s="29"/>
      <c r="C212" s="30"/>
      <c r="D212" s="30"/>
      <c r="E212" s="30"/>
      <c r="F212" s="30"/>
      <c r="G212" s="30"/>
      <c r="H212" s="30"/>
      <c r="I212" s="30"/>
      <c r="J212" s="32"/>
      <c r="K212" s="33"/>
    </row>
    <row r="213" spans="1:11" ht="24.75" customHeight="1">
      <c r="A213" s="28">
        <v>206</v>
      </c>
      <c r="B213" s="29"/>
      <c r="C213" s="30"/>
      <c r="D213" s="30"/>
      <c r="E213" s="30"/>
      <c r="F213" s="30"/>
      <c r="G213" s="30"/>
      <c r="H213" s="30"/>
      <c r="I213" s="30"/>
      <c r="J213" s="32"/>
      <c r="K213" s="33"/>
    </row>
    <row r="214" spans="1:11" ht="24.75" customHeight="1">
      <c r="A214" s="28">
        <v>207</v>
      </c>
      <c r="B214" s="29"/>
      <c r="C214" s="30"/>
      <c r="D214" s="30"/>
      <c r="E214" s="30"/>
      <c r="F214" s="30"/>
      <c r="G214" s="30"/>
      <c r="H214" s="30"/>
      <c r="I214" s="30"/>
      <c r="J214" s="32"/>
      <c r="K214" s="33"/>
    </row>
    <row r="215" spans="1:11" ht="24.75" customHeight="1">
      <c r="A215" s="28">
        <v>208</v>
      </c>
      <c r="B215" s="29"/>
      <c r="C215" s="30"/>
      <c r="D215" s="30"/>
      <c r="E215" s="30"/>
      <c r="F215" s="30"/>
      <c r="G215" s="30"/>
      <c r="H215" s="30"/>
      <c r="I215" s="30"/>
      <c r="J215" s="32"/>
      <c r="K215" s="33"/>
    </row>
    <row r="216" spans="1:11" ht="24.75" customHeight="1">
      <c r="A216" s="28">
        <v>209</v>
      </c>
      <c r="B216" s="29"/>
      <c r="C216" s="30"/>
      <c r="D216" s="30"/>
      <c r="E216" s="30"/>
      <c r="F216" s="30"/>
      <c r="G216" s="30"/>
      <c r="H216" s="30"/>
      <c r="I216" s="30"/>
      <c r="J216" s="32"/>
      <c r="K216" s="33"/>
    </row>
    <row r="217" spans="1:11" ht="24.75" customHeight="1">
      <c r="A217" s="28">
        <v>210</v>
      </c>
      <c r="B217" s="29"/>
      <c r="C217" s="30"/>
      <c r="D217" s="30"/>
      <c r="E217" s="30"/>
      <c r="F217" s="30"/>
      <c r="G217" s="30"/>
      <c r="H217" s="30"/>
      <c r="I217" s="30"/>
      <c r="J217" s="32"/>
      <c r="K217" s="33"/>
    </row>
    <row r="218" spans="1:11" ht="24.75" customHeight="1">
      <c r="A218" s="28">
        <v>211</v>
      </c>
      <c r="B218" s="29"/>
      <c r="C218" s="30"/>
      <c r="D218" s="30"/>
      <c r="E218" s="30"/>
      <c r="F218" s="30"/>
      <c r="G218" s="30"/>
      <c r="H218" s="30"/>
      <c r="I218" s="30"/>
      <c r="J218" s="32"/>
      <c r="K218" s="33"/>
    </row>
    <row r="219" spans="1:11" ht="24.75" customHeight="1">
      <c r="A219" s="28">
        <v>212</v>
      </c>
      <c r="B219" s="29"/>
      <c r="C219" s="30"/>
      <c r="D219" s="30"/>
      <c r="E219" s="30"/>
      <c r="F219" s="30"/>
      <c r="G219" s="30"/>
      <c r="H219" s="30"/>
      <c r="I219" s="30"/>
      <c r="J219" s="32"/>
      <c r="K219" s="33"/>
    </row>
    <row r="220" spans="1:11" ht="24.75" customHeight="1">
      <c r="A220" s="28">
        <v>213</v>
      </c>
      <c r="B220" s="29"/>
      <c r="C220" s="30"/>
      <c r="D220" s="30"/>
      <c r="E220" s="30"/>
      <c r="F220" s="30"/>
      <c r="G220" s="30"/>
      <c r="H220" s="30"/>
      <c r="I220" s="30"/>
      <c r="J220" s="32"/>
      <c r="K220" s="33"/>
    </row>
    <row r="221" spans="1:11" ht="24.75" customHeight="1">
      <c r="A221" s="28">
        <v>214</v>
      </c>
      <c r="B221" s="29"/>
      <c r="C221" s="30"/>
      <c r="D221" s="30"/>
      <c r="E221" s="30"/>
      <c r="F221" s="30"/>
      <c r="G221" s="30"/>
      <c r="H221" s="30"/>
      <c r="I221" s="30"/>
      <c r="J221" s="32"/>
      <c r="K221" s="33"/>
    </row>
    <row r="222" spans="1:11" ht="24.75" customHeight="1">
      <c r="A222" s="28">
        <v>215</v>
      </c>
      <c r="B222" s="29"/>
      <c r="C222" s="30"/>
      <c r="D222" s="30"/>
      <c r="E222" s="30"/>
      <c r="F222" s="30"/>
      <c r="G222" s="30"/>
      <c r="H222" s="30"/>
      <c r="I222" s="30"/>
      <c r="J222" s="32"/>
      <c r="K222" s="33"/>
    </row>
    <row r="223" spans="1:11" ht="24.75" customHeight="1">
      <c r="A223" s="28">
        <v>216</v>
      </c>
      <c r="B223" s="29"/>
      <c r="C223" s="30"/>
      <c r="D223" s="30"/>
      <c r="E223" s="30"/>
      <c r="F223" s="30"/>
      <c r="G223" s="30"/>
      <c r="H223" s="30"/>
      <c r="I223" s="30"/>
      <c r="J223" s="32"/>
      <c r="K223" s="33"/>
    </row>
    <row r="224" spans="1:11" ht="24.75" customHeight="1">
      <c r="A224" s="28">
        <v>217</v>
      </c>
      <c r="B224" s="29"/>
      <c r="C224" s="30"/>
      <c r="D224" s="30"/>
      <c r="E224" s="30"/>
      <c r="F224" s="30"/>
      <c r="G224" s="30"/>
      <c r="H224" s="30"/>
      <c r="I224" s="30"/>
      <c r="J224" s="32"/>
      <c r="K224" s="33"/>
    </row>
    <row r="225" spans="1:11" ht="24.75" customHeight="1">
      <c r="A225" s="28">
        <v>218</v>
      </c>
      <c r="B225" s="29"/>
      <c r="C225" s="30"/>
      <c r="D225" s="30"/>
      <c r="E225" s="30"/>
      <c r="F225" s="30"/>
      <c r="G225" s="30"/>
      <c r="H225" s="30"/>
      <c r="I225" s="30"/>
      <c r="J225" s="32"/>
      <c r="K225" s="33"/>
    </row>
    <row r="226" spans="1:11" ht="24.75" customHeight="1">
      <c r="A226" s="28">
        <v>219</v>
      </c>
      <c r="B226" s="29"/>
      <c r="C226" s="30"/>
      <c r="D226" s="30"/>
      <c r="E226" s="30"/>
      <c r="F226" s="30"/>
      <c r="G226" s="30"/>
      <c r="H226" s="30"/>
      <c r="I226" s="30"/>
      <c r="J226" s="32"/>
      <c r="K226" s="33"/>
    </row>
    <row r="227" spans="1:11" ht="24.75" customHeight="1">
      <c r="A227" s="28">
        <v>220</v>
      </c>
      <c r="B227" s="29"/>
      <c r="C227" s="30"/>
      <c r="D227" s="30"/>
      <c r="E227" s="30"/>
      <c r="F227" s="30"/>
      <c r="G227" s="30"/>
      <c r="H227" s="30"/>
      <c r="I227" s="30"/>
      <c r="J227" s="32"/>
      <c r="K227" s="33"/>
    </row>
    <row r="228" spans="1:11" ht="24.75" customHeight="1">
      <c r="A228" s="28">
        <v>221</v>
      </c>
      <c r="B228" s="29"/>
      <c r="C228" s="30"/>
      <c r="D228" s="30"/>
      <c r="E228" s="30"/>
      <c r="F228" s="30"/>
      <c r="G228" s="30"/>
      <c r="H228" s="30"/>
      <c r="I228" s="30"/>
      <c r="J228" s="32"/>
      <c r="K228" s="33"/>
    </row>
    <row r="229" spans="1:11" ht="24.75" customHeight="1">
      <c r="A229" s="28">
        <v>222</v>
      </c>
      <c r="B229" s="29"/>
      <c r="C229" s="30"/>
      <c r="D229" s="30"/>
      <c r="E229" s="30"/>
      <c r="F229" s="30"/>
      <c r="G229" s="30"/>
      <c r="H229" s="30"/>
      <c r="I229" s="30"/>
      <c r="J229" s="32"/>
      <c r="K229" s="33"/>
    </row>
    <row r="230" spans="1:11" ht="24.75" customHeight="1">
      <c r="A230" s="28">
        <v>223</v>
      </c>
      <c r="B230" s="29"/>
      <c r="C230" s="30"/>
      <c r="D230" s="30"/>
      <c r="E230" s="30"/>
      <c r="F230" s="30"/>
      <c r="G230" s="30"/>
      <c r="H230" s="30"/>
      <c r="I230" s="30"/>
      <c r="J230" s="32"/>
      <c r="K230" s="33"/>
    </row>
    <row r="231" spans="1:11" ht="24.75" customHeight="1">
      <c r="A231" s="28">
        <v>224</v>
      </c>
      <c r="B231" s="29"/>
      <c r="C231" s="30"/>
      <c r="D231" s="30"/>
      <c r="E231" s="30"/>
      <c r="F231" s="30"/>
      <c r="G231" s="30"/>
      <c r="H231" s="30"/>
      <c r="I231" s="30"/>
      <c r="J231" s="32"/>
      <c r="K231" s="33"/>
    </row>
    <row r="232" spans="1:11" ht="24.75" customHeight="1">
      <c r="A232" s="28">
        <v>225</v>
      </c>
      <c r="B232" s="29"/>
      <c r="C232" s="30"/>
      <c r="D232" s="30"/>
      <c r="E232" s="30"/>
      <c r="F232" s="30"/>
      <c r="G232" s="30"/>
      <c r="H232" s="30"/>
      <c r="I232" s="30"/>
      <c r="J232" s="32"/>
      <c r="K232" s="33"/>
    </row>
    <row r="233" spans="1:11" ht="24.75" customHeight="1">
      <c r="A233" s="28">
        <v>226</v>
      </c>
      <c r="B233" s="29"/>
      <c r="C233" s="30"/>
      <c r="D233" s="30"/>
      <c r="E233" s="30"/>
      <c r="F233" s="30"/>
      <c r="G233" s="30"/>
      <c r="H233" s="30"/>
      <c r="I233" s="30"/>
      <c r="J233" s="32"/>
      <c r="K233" s="33"/>
    </row>
    <row r="234" spans="1:11" ht="24.75" customHeight="1">
      <c r="A234" s="28">
        <v>227</v>
      </c>
      <c r="B234" s="29"/>
      <c r="C234" s="30"/>
      <c r="D234" s="30"/>
      <c r="E234" s="30"/>
      <c r="F234" s="30"/>
      <c r="G234" s="30"/>
      <c r="H234" s="30"/>
      <c r="I234" s="30"/>
      <c r="J234" s="32"/>
      <c r="K234" s="33"/>
    </row>
    <row r="235" spans="1:11" ht="24.75" customHeight="1">
      <c r="A235" s="28">
        <v>228</v>
      </c>
      <c r="B235" s="29"/>
      <c r="C235" s="30"/>
      <c r="D235" s="30"/>
      <c r="E235" s="30"/>
      <c r="F235" s="30"/>
      <c r="G235" s="30"/>
      <c r="H235" s="30"/>
      <c r="I235" s="30"/>
      <c r="J235" s="32"/>
      <c r="K235" s="33"/>
    </row>
    <row r="236" spans="1:11" ht="24.75" customHeight="1">
      <c r="A236" s="28">
        <v>229</v>
      </c>
      <c r="B236" s="29"/>
      <c r="C236" s="30"/>
      <c r="D236" s="30"/>
      <c r="E236" s="30"/>
      <c r="F236" s="30"/>
      <c r="G236" s="30"/>
      <c r="H236" s="30"/>
      <c r="I236" s="30"/>
      <c r="J236" s="32"/>
      <c r="K236" s="33"/>
    </row>
    <row r="237" spans="1:11" ht="24.75" customHeight="1">
      <c r="A237" s="28">
        <v>230</v>
      </c>
      <c r="B237" s="29"/>
      <c r="C237" s="30"/>
      <c r="D237" s="30"/>
      <c r="E237" s="30"/>
      <c r="F237" s="30"/>
      <c r="G237" s="30"/>
      <c r="H237" s="30"/>
      <c r="I237" s="30"/>
      <c r="J237" s="32"/>
      <c r="K237" s="33"/>
    </row>
    <row r="238" spans="1:11" ht="24.75" customHeight="1">
      <c r="A238" s="28">
        <v>231</v>
      </c>
      <c r="B238" s="29"/>
      <c r="C238" s="30"/>
      <c r="D238" s="30"/>
      <c r="E238" s="30"/>
      <c r="F238" s="30"/>
      <c r="G238" s="30"/>
      <c r="H238" s="30"/>
      <c r="I238" s="30"/>
      <c r="J238" s="32"/>
      <c r="K238" s="33"/>
    </row>
    <row r="239" spans="1:11" ht="24.75" customHeight="1">
      <c r="A239" s="28">
        <v>232</v>
      </c>
      <c r="B239" s="29"/>
      <c r="C239" s="30"/>
      <c r="D239" s="30"/>
      <c r="E239" s="30"/>
      <c r="F239" s="30"/>
      <c r="G239" s="30"/>
      <c r="H239" s="30"/>
      <c r="I239" s="30"/>
      <c r="J239" s="32"/>
      <c r="K239" s="33"/>
    </row>
    <row r="240" spans="1:11" ht="24.75" customHeight="1">
      <c r="A240" s="28">
        <v>233</v>
      </c>
      <c r="B240" s="29"/>
      <c r="C240" s="30"/>
      <c r="D240" s="30"/>
      <c r="E240" s="30"/>
      <c r="F240" s="30"/>
      <c r="G240" s="30"/>
      <c r="H240" s="30"/>
      <c r="I240" s="30"/>
      <c r="J240" s="32"/>
      <c r="K240" s="33"/>
    </row>
    <row r="241" spans="1:11" ht="24.75" customHeight="1">
      <c r="A241" s="28">
        <v>234</v>
      </c>
      <c r="B241" s="29"/>
      <c r="C241" s="30"/>
      <c r="D241" s="30"/>
      <c r="E241" s="30"/>
      <c r="F241" s="30"/>
      <c r="G241" s="30"/>
      <c r="H241" s="30"/>
      <c r="I241" s="30"/>
      <c r="J241" s="32"/>
      <c r="K241" s="33"/>
    </row>
    <row r="242" spans="1:11" ht="24.75" customHeight="1">
      <c r="A242" s="28">
        <v>235</v>
      </c>
      <c r="B242" s="29"/>
      <c r="C242" s="30"/>
      <c r="D242" s="30"/>
      <c r="E242" s="30"/>
      <c r="F242" s="30"/>
      <c r="G242" s="30"/>
      <c r="H242" s="30"/>
      <c r="I242" s="30"/>
      <c r="J242" s="32"/>
      <c r="K242" s="33"/>
    </row>
    <row r="243" spans="1:11" ht="24.75" customHeight="1">
      <c r="A243" s="28">
        <v>236</v>
      </c>
      <c r="B243" s="29"/>
      <c r="C243" s="30"/>
      <c r="D243" s="30"/>
      <c r="E243" s="30"/>
      <c r="F243" s="30"/>
      <c r="G243" s="30"/>
      <c r="H243" s="30"/>
      <c r="I243" s="30"/>
      <c r="J243" s="32"/>
      <c r="K243" s="33"/>
    </row>
    <row r="244" spans="1:11" ht="24.75" customHeight="1">
      <c r="A244" s="28">
        <v>237</v>
      </c>
      <c r="B244" s="29"/>
      <c r="C244" s="30"/>
      <c r="D244" s="30"/>
      <c r="E244" s="30"/>
      <c r="F244" s="30"/>
      <c r="G244" s="30"/>
      <c r="H244" s="30"/>
      <c r="I244" s="30"/>
      <c r="J244" s="32"/>
      <c r="K244" s="33"/>
    </row>
    <row r="245" spans="1:11" ht="24.75" customHeight="1">
      <c r="A245" s="28">
        <v>238</v>
      </c>
      <c r="B245" s="29"/>
      <c r="C245" s="30"/>
      <c r="D245" s="30"/>
      <c r="E245" s="30"/>
      <c r="F245" s="30"/>
      <c r="G245" s="30"/>
      <c r="H245" s="30"/>
      <c r="I245" s="30"/>
      <c r="J245" s="32"/>
      <c r="K245" s="33"/>
    </row>
    <row r="246" spans="1:11" ht="24.75" customHeight="1">
      <c r="A246" s="28">
        <v>239</v>
      </c>
      <c r="B246" s="29"/>
      <c r="C246" s="30"/>
      <c r="D246" s="30"/>
      <c r="E246" s="30"/>
      <c r="F246" s="30"/>
      <c r="G246" s="30"/>
      <c r="H246" s="30"/>
      <c r="I246" s="30"/>
      <c r="J246" s="32"/>
      <c r="K246" s="33"/>
    </row>
    <row r="247" spans="1:11" ht="24.75" customHeight="1">
      <c r="A247" s="28">
        <v>240</v>
      </c>
      <c r="B247" s="29"/>
      <c r="C247" s="30"/>
      <c r="D247" s="30"/>
      <c r="E247" s="30"/>
      <c r="F247" s="30"/>
      <c r="G247" s="30"/>
      <c r="H247" s="30"/>
      <c r="I247" s="30"/>
      <c r="J247" s="32"/>
      <c r="K247" s="33"/>
    </row>
    <row r="248" spans="1:11" ht="24.75" customHeight="1">
      <c r="A248" s="28">
        <v>241</v>
      </c>
      <c r="B248" s="29"/>
      <c r="C248" s="30"/>
      <c r="D248" s="30"/>
      <c r="E248" s="30"/>
      <c r="F248" s="30"/>
      <c r="G248" s="30"/>
      <c r="H248" s="30"/>
      <c r="I248" s="30"/>
      <c r="J248" s="32"/>
      <c r="K248" s="33"/>
    </row>
    <row r="249" spans="1:11" ht="24.75" customHeight="1">
      <c r="A249" s="28">
        <v>242</v>
      </c>
      <c r="B249" s="29"/>
      <c r="C249" s="30"/>
      <c r="D249" s="30"/>
      <c r="E249" s="30"/>
      <c r="F249" s="30"/>
      <c r="G249" s="30"/>
      <c r="H249" s="30"/>
      <c r="I249" s="30"/>
      <c r="J249" s="32"/>
      <c r="K249" s="33"/>
    </row>
    <row r="250" spans="1:11" ht="24.75" customHeight="1">
      <c r="A250" s="28">
        <v>243</v>
      </c>
      <c r="B250" s="29"/>
      <c r="C250" s="30"/>
      <c r="D250" s="30"/>
      <c r="E250" s="30"/>
      <c r="F250" s="30"/>
      <c r="G250" s="30"/>
      <c r="H250" s="30"/>
      <c r="I250" s="30"/>
      <c r="J250" s="32"/>
      <c r="K250" s="33"/>
    </row>
    <row r="251" spans="1:11" ht="24.75" customHeight="1">
      <c r="A251" s="28">
        <v>244</v>
      </c>
      <c r="B251" s="29"/>
      <c r="C251" s="30"/>
      <c r="D251" s="30"/>
      <c r="E251" s="30"/>
      <c r="F251" s="30"/>
      <c r="G251" s="30"/>
      <c r="H251" s="30"/>
      <c r="I251" s="30"/>
      <c r="J251" s="32"/>
      <c r="K251" s="33"/>
    </row>
    <row r="252" spans="1:11" ht="24.75" customHeight="1">
      <c r="A252" s="28">
        <v>245</v>
      </c>
      <c r="B252" s="29"/>
      <c r="C252" s="30"/>
      <c r="D252" s="30"/>
      <c r="E252" s="30"/>
      <c r="F252" s="30"/>
      <c r="G252" s="30"/>
      <c r="H252" s="30"/>
      <c r="I252" s="30"/>
      <c r="J252" s="32"/>
      <c r="K252" s="33"/>
    </row>
    <row r="253" spans="1:11" ht="24.75" customHeight="1">
      <c r="A253" s="28">
        <v>246</v>
      </c>
      <c r="B253" s="29"/>
      <c r="C253" s="30"/>
      <c r="D253" s="30"/>
      <c r="E253" s="30"/>
      <c r="F253" s="30"/>
      <c r="G253" s="30"/>
      <c r="H253" s="30"/>
      <c r="I253" s="30"/>
      <c r="J253" s="32"/>
      <c r="K253" s="33"/>
    </row>
    <row r="254" spans="1:11" ht="24.75" customHeight="1">
      <c r="A254" s="28">
        <v>247</v>
      </c>
      <c r="B254" s="29"/>
      <c r="C254" s="30"/>
      <c r="D254" s="30"/>
      <c r="E254" s="30"/>
      <c r="F254" s="30"/>
      <c r="G254" s="30"/>
      <c r="H254" s="30"/>
      <c r="I254" s="30"/>
      <c r="J254" s="32"/>
      <c r="K254" s="33"/>
    </row>
    <row r="255" spans="1:11" ht="24.75" customHeight="1">
      <c r="A255" s="28">
        <v>248</v>
      </c>
      <c r="B255" s="29"/>
      <c r="C255" s="30"/>
      <c r="D255" s="30"/>
      <c r="E255" s="30"/>
      <c r="F255" s="30"/>
      <c r="G255" s="30"/>
      <c r="H255" s="30"/>
      <c r="I255" s="30"/>
      <c r="J255" s="32"/>
      <c r="K255" s="33"/>
    </row>
    <row r="256" spans="1:11" ht="24.75" customHeight="1">
      <c r="A256" s="28">
        <v>249</v>
      </c>
      <c r="B256" s="29"/>
      <c r="C256" s="30"/>
      <c r="D256" s="30"/>
      <c r="E256" s="30"/>
      <c r="F256" s="30"/>
      <c r="G256" s="30"/>
      <c r="H256" s="30"/>
      <c r="I256" s="30"/>
      <c r="J256" s="32"/>
      <c r="K256" s="33"/>
    </row>
    <row r="257" spans="1:11" ht="24.75" customHeight="1">
      <c r="A257" s="28">
        <v>250</v>
      </c>
      <c r="B257" s="29"/>
      <c r="C257" s="30"/>
      <c r="D257" s="30"/>
      <c r="E257" s="30"/>
      <c r="F257" s="30"/>
      <c r="G257" s="30"/>
      <c r="H257" s="30"/>
      <c r="I257" s="30"/>
      <c r="J257" s="32"/>
      <c r="K257" s="33"/>
    </row>
    <row r="258" spans="1:11" ht="24.75" customHeight="1">
      <c r="A258" s="28">
        <v>251</v>
      </c>
      <c r="B258" s="29"/>
      <c r="C258" s="30"/>
      <c r="D258" s="30"/>
      <c r="E258" s="30"/>
      <c r="F258" s="30"/>
      <c r="G258" s="30"/>
      <c r="H258" s="30"/>
      <c r="I258" s="30"/>
      <c r="J258" s="32"/>
      <c r="K258" s="33"/>
    </row>
    <row r="259" spans="1:11" ht="24.75" customHeight="1">
      <c r="A259" s="28">
        <v>252</v>
      </c>
      <c r="B259" s="29"/>
      <c r="C259" s="30"/>
      <c r="D259" s="30"/>
      <c r="E259" s="30"/>
      <c r="F259" s="30"/>
      <c r="G259" s="30"/>
      <c r="H259" s="30"/>
      <c r="I259" s="30"/>
      <c r="J259" s="32"/>
      <c r="K259" s="33"/>
    </row>
    <row r="260" spans="1:11" ht="24.75" customHeight="1">
      <c r="A260" s="28">
        <v>253</v>
      </c>
      <c r="B260" s="29"/>
      <c r="C260" s="30"/>
      <c r="D260" s="30"/>
      <c r="E260" s="30"/>
      <c r="F260" s="30"/>
      <c r="G260" s="30"/>
      <c r="H260" s="30"/>
      <c r="I260" s="30"/>
      <c r="J260" s="32"/>
      <c r="K260" s="33"/>
    </row>
    <row r="261" spans="1:11" ht="24.75" customHeight="1">
      <c r="A261" s="28">
        <v>254</v>
      </c>
      <c r="B261" s="29"/>
      <c r="C261" s="30"/>
      <c r="D261" s="30"/>
      <c r="E261" s="30"/>
      <c r="F261" s="30"/>
      <c r="G261" s="30"/>
      <c r="H261" s="30"/>
      <c r="I261" s="30"/>
      <c r="J261" s="32"/>
      <c r="K261" s="33"/>
    </row>
    <row r="262" spans="1:11" ht="24.75" customHeight="1">
      <c r="A262" s="28">
        <v>255</v>
      </c>
      <c r="B262" s="29"/>
      <c r="C262" s="30"/>
      <c r="D262" s="30"/>
      <c r="E262" s="30"/>
      <c r="F262" s="30"/>
      <c r="G262" s="30"/>
      <c r="H262" s="30"/>
      <c r="I262" s="30"/>
      <c r="J262" s="32"/>
      <c r="K262" s="33"/>
    </row>
    <row r="263" spans="1:11" ht="24.75" customHeight="1">
      <c r="A263" s="28">
        <v>256</v>
      </c>
      <c r="B263" s="29"/>
      <c r="C263" s="30"/>
      <c r="D263" s="30"/>
      <c r="E263" s="30"/>
      <c r="F263" s="30"/>
      <c r="G263" s="30"/>
      <c r="H263" s="30"/>
      <c r="I263" s="30"/>
      <c r="J263" s="32"/>
      <c r="K263" s="33"/>
    </row>
    <row r="264" spans="1:11" ht="24.75" customHeight="1">
      <c r="A264" s="28">
        <v>257</v>
      </c>
      <c r="B264" s="29"/>
      <c r="C264" s="30"/>
      <c r="D264" s="30"/>
      <c r="E264" s="30"/>
      <c r="F264" s="30"/>
      <c r="G264" s="30"/>
      <c r="H264" s="30"/>
      <c r="I264" s="30"/>
      <c r="J264" s="32"/>
      <c r="K264" s="33"/>
    </row>
    <row r="265" spans="1:11" ht="24.75" customHeight="1">
      <c r="A265" s="28">
        <v>258</v>
      </c>
      <c r="B265" s="29"/>
      <c r="C265" s="30"/>
      <c r="D265" s="30"/>
      <c r="E265" s="30"/>
      <c r="F265" s="30"/>
      <c r="G265" s="30"/>
      <c r="H265" s="30"/>
      <c r="I265" s="30"/>
      <c r="J265" s="32"/>
      <c r="K265" s="33"/>
    </row>
    <row r="266" spans="1:11" ht="24.75" customHeight="1">
      <c r="A266" s="28">
        <v>259</v>
      </c>
      <c r="B266" s="29"/>
      <c r="C266" s="30"/>
      <c r="D266" s="30"/>
      <c r="E266" s="30"/>
      <c r="F266" s="30"/>
      <c r="G266" s="30"/>
      <c r="H266" s="30"/>
      <c r="I266" s="30"/>
      <c r="J266" s="32"/>
      <c r="K266" s="33"/>
    </row>
    <row r="267" spans="1:11" ht="24.75" customHeight="1">
      <c r="A267" s="28">
        <v>260</v>
      </c>
      <c r="B267" s="29"/>
      <c r="C267" s="30"/>
      <c r="D267" s="30"/>
      <c r="E267" s="30"/>
      <c r="F267" s="30"/>
      <c r="G267" s="30"/>
      <c r="H267" s="30"/>
      <c r="I267" s="30"/>
      <c r="J267" s="32"/>
      <c r="K267" s="33"/>
    </row>
    <row r="268" spans="1:11" ht="24.75" customHeight="1">
      <c r="A268" s="28">
        <v>261</v>
      </c>
      <c r="B268" s="29"/>
      <c r="C268" s="30"/>
      <c r="D268" s="30"/>
      <c r="E268" s="30"/>
      <c r="F268" s="30"/>
      <c r="G268" s="30"/>
      <c r="H268" s="30"/>
      <c r="I268" s="30"/>
      <c r="J268" s="32"/>
      <c r="K268" s="33"/>
    </row>
    <row r="269" spans="1:11" ht="24.75" customHeight="1">
      <c r="A269" s="28">
        <v>262</v>
      </c>
      <c r="B269" s="29"/>
      <c r="C269" s="30"/>
      <c r="D269" s="30"/>
      <c r="E269" s="30"/>
      <c r="F269" s="30"/>
      <c r="G269" s="30"/>
      <c r="H269" s="30"/>
      <c r="I269" s="30"/>
      <c r="J269" s="32"/>
      <c r="K269" s="33"/>
    </row>
    <row r="270" spans="1:11" ht="24.75" customHeight="1">
      <c r="A270" s="28">
        <v>263</v>
      </c>
      <c r="B270" s="29"/>
      <c r="C270" s="30"/>
      <c r="D270" s="30"/>
      <c r="E270" s="30"/>
      <c r="F270" s="30"/>
      <c r="G270" s="30"/>
      <c r="H270" s="30"/>
      <c r="I270" s="30"/>
      <c r="J270" s="32"/>
      <c r="K270" s="33"/>
    </row>
    <row r="271" spans="1:11" ht="24.75" customHeight="1">
      <c r="A271" s="28">
        <v>264</v>
      </c>
      <c r="B271" s="29"/>
      <c r="C271" s="30"/>
      <c r="D271" s="30"/>
      <c r="E271" s="30"/>
      <c r="F271" s="30"/>
      <c r="G271" s="30"/>
      <c r="H271" s="30"/>
      <c r="I271" s="30"/>
      <c r="J271" s="32"/>
      <c r="K271" s="33"/>
    </row>
    <row r="272" spans="1:11" ht="24.75" customHeight="1">
      <c r="A272" s="28">
        <v>265</v>
      </c>
      <c r="B272" s="29"/>
      <c r="C272" s="30"/>
      <c r="D272" s="30"/>
      <c r="E272" s="30"/>
      <c r="F272" s="30"/>
      <c r="G272" s="30"/>
      <c r="H272" s="30"/>
      <c r="I272" s="30"/>
      <c r="J272" s="32"/>
      <c r="K272" s="33"/>
    </row>
    <row r="273" spans="1:11" ht="24.75" customHeight="1">
      <c r="A273" s="28">
        <v>266</v>
      </c>
      <c r="B273" s="29"/>
      <c r="C273" s="30"/>
      <c r="D273" s="30"/>
      <c r="E273" s="30"/>
      <c r="F273" s="30"/>
      <c r="G273" s="30"/>
      <c r="H273" s="30"/>
      <c r="I273" s="30"/>
      <c r="J273" s="32"/>
      <c r="K273" s="33"/>
    </row>
    <row r="274" spans="1:11" ht="24.75" customHeight="1">
      <c r="A274" s="28">
        <v>267</v>
      </c>
      <c r="B274" s="29"/>
      <c r="C274" s="30"/>
      <c r="D274" s="30"/>
      <c r="E274" s="30"/>
      <c r="F274" s="30"/>
      <c r="G274" s="30"/>
      <c r="H274" s="30"/>
      <c r="I274" s="30"/>
      <c r="J274" s="32"/>
      <c r="K274" s="33"/>
    </row>
    <row r="275" spans="1:11" ht="24.75" customHeight="1">
      <c r="A275" s="28">
        <v>268</v>
      </c>
      <c r="B275" s="29"/>
      <c r="C275" s="30"/>
      <c r="D275" s="30"/>
      <c r="E275" s="30"/>
      <c r="F275" s="30"/>
      <c r="G275" s="30"/>
      <c r="H275" s="30"/>
      <c r="I275" s="30"/>
      <c r="J275" s="32"/>
      <c r="K275" s="33"/>
    </row>
    <row r="276" spans="1:11" ht="24.75" customHeight="1">
      <c r="A276" s="28">
        <v>269</v>
      </c>
      <c r="B276" s="29"/>
      <c r="C276" s="30"/>
      <c r="D276" s="30"/>
      <c r="E276" s="30"/>
      <c r="F276" s="30"/>
      <c r="G276" s="30"/>
      <c r="H276" s="30"/>
      <c r="I276" s="30"/>
      <c r="J276" s="32"/>
      <c r="K276" s="33"/>
    </row>
    <row r="277" spans="1:11" ht="24.75" customHeight="1">
      <c r="A277" s="28">
        <v>270</v>
      </c>
      <c r="B277" s="29"/>
      <c r="C277" s="30"/>
      <c r="D277" s="30"/>
      <c r="E277" s="30"/>
      <c r="F277" s="30"/>
      <c r="G277" s="30"/>
      <c r="H277" s="30"/>
      <c r="I277" s="30"/>
      <c r="J277" s="32"/>
      <c r="K277" s="33"/>
    </row>
    <row r="278" spans="1:11" ht="24.75" customHeight="1">
      <c r="A278" s="28">
        <v>271</v>
      </c>
      <c r="B278" s="29"/>
      <c r="C278" s="30"/>
      <c r="D278" s="30"/>
      <c r="E278" s="30"/>
      <c r="F278" s="30"/>
      <c r="G278" s="30"/>
      <c r="H278" s="30"/>
      <c r="I278" s="30"/>
      <c r="J278" s="32"/>
      <c r="K278" s="33"/>
    </row>
    <row r="279" spans="1:11" ht="24.75" customHeight="1">
      <c r="A279" s="28">
        <v>272</v>
      </c>
      <c r="B279" s="29"/>
      <c r="C279" s="30"/>
      <c r="D279" s="30"/>
      <c r="E279" s="30"/>
      <c r="F279" s="30"/>
      <c r="G279" s="30"/>
      <c r="H279" s="30"/>
      <c r="I279" s="30"/>
      <c r="J279" s="32"/>
      <c r="K279" s="33"/>
    </row>
    <row r="280" spans="1:11" ht="24.75" customHeight="1">
      <c r="A280" s="28">
        <v>273</v>
      </c>
      <c r="B280" s="29"/>
      <c r="C280" s="30"/>
      <c r="D280" s="30"/>
      <c r="E280" s="30"/>
      <c r="F280" s="30"/>
      <c r="G280" s="30"/>
      <c r="H280" s="30"/>
      <c r="I280" s="30"/>
      <c r="J280" s="32"/>
      <c r="K280" s="33"/>
    </row>
    <row r="281" spans="1:11" ht="24.75" customHeight="1">
      <c r="A281" s="28">
        <v>274</v>
      </c>
      <c r="B281" s="29"/>
      <c r="C281" s="30"/>
      <c r="D281" s="30"/>
      <c r="E281" s="30"/>
      <c r="F281" s="30"/>
      <c r="G281" s="30"/>
      <c r="H281" s="30"/>
      <c r="I281" s="30"/>
      <c r="J281" s="32"/>
      <c r="K281" s="33"/>
    </row>
    <row r="282" spans="1:11" ht="24.75" customHeight="1">
      <c r="A282" s="28">
        <v>275</v>
      </c>
      <c r="B282" s="29"/>
      <c r="C282" s="30"/>
      <c r="D282" s="30"/>
      <c r="E282" s="30"/>
      <c r="F282" s="30"/>
      <c r="G282" s="30"/>
      <c r="H282" s="30"/>
      <c r="I282" s="30"/>
      <c r="J282" s="32"/>
      <c r="K282" s="33"/>
    </row>
    <row r="283" spans="1:11" ht="24.75" customHeight="1">
      <c r="A283" s="28">
        <v>276</v>
      </c>
      <c r="B283" s="29"/>
      <c r="C283" s="30"/>
      <c r="D283" s="30"/>
      <c r="E283" s="30"/>
      <c r="F283" s="30"/>
      <c r="G283" s="30"/>
      <c r="H283" s="30"/>
      <c r="I283" s="30"/>
      <c r="J283" s="32"/>
      <c r="K283" s="33"/>
    </row>
    <row r="284" spans="1:11" ht="24.75" customHeight="1">
      <c r="A284" s="28">
        <v>277</v>
      </c>
      <c r="B284" s="29"/>
      <c r="C284" s="30"/>
      <c r="D284" s="30"/>
      <c r="E284" s="30"/>
      <c r="F284" s="30"/>
      <c r="G284" s="30"/>
      <c r="H284" s="30"/>
      <c r="I284" s="30"/>
      <c r="J284" s="32"/>
      <c r="K284" s="33"/>
    </row>
    <row r="285" spans="1:11" ht="24.75" customHeight="1">
      <c r="A285" s="28">
        <v>278</v>
      </c>
      <c r="B285" s="29"/>
      <c r="C285" s="30"/>
      <c r="D285" s="30"/>
      <c r="E285" s="30"/>
      <c r="F285" s="30"/>
      <c r="G285" s="30"/>
      <c r="H285" s="30"/>
      <c r="I285" s="30"/>
      <c r="J285" s="32"/>
      <c r="K285" s="33"/>
    </row>
    <row r="286" spans="1:11" ht="24.75" customHeight="1">
      <c r="A286" s="28">
        <v>279</v>
      </c>
      <c r="B286" s="29"/>
      <c r="C286" s="30"/>
      <c r="D286" s="30"/>
      <c r="E286" s="30"/>
      <c r="F286" s="30"/>
      <c r="G286" s="30"/>
      <c r="H286" s="30"/>
      <c r="I286" s="30"/>
      <c r="J286" s="32"/>
      <c r="K286" s="33"/>
    </row>
    <row r="287" spans="1:11" ht="24.75" customHeight="1">
      <c r="A287" s="28">
        <v>280</v>
      </c>
      <c r="B287" s="29"/>
      <c r="C287" s="30"/>
      <c r="D287" s="30"/>
      <c r="E287" s="30"/>
      <c r="F287" s="30"/>
      <c r="G287" s="30"/>
      <c r="H287" s="30"/>
      <c r="I287" s="30"/>
      <c r="J287" s="32"/>
      <c r="K287" s="33"/>
    </row>
    <row r="288" spans="1:11" ht="24.75" customHeight="1">
      <c r="A288" s="28">
        <v>281</v>
      </c>
      <c r="B288" s="29"/>
      <c r="C288" s="30"/>
      <c r="D288" s="30"/>
      <c r="E288" s="30"/>
      <c r="F288" s="30"/>
      <c r="G288" s="30"/>
      <c r="H288" s="30"/>
      <c r="I288" s="30"/>
      <c r="J288" s="32"/>
      <c r="K288" s="33"/>
    </row>
    <row r="289" spans="1:11" ht="24.75" customHeight="1">
      <c r="A289" s="28">
        <v>282</v>
      </c>
      <c r="B289" s="29"/>
      <c r="C289" s="30"/>
      <c r="D289" s="30"/>
      <c r="E289" s="30"/>
      <c r="F289" s="30"/>
      <c r="G289" s="30"/>
      <c r="H289" s="30"/>
      <c r="I289" s="30"/>
      <c r="J289" s="32"/>
      <c r="K289" s="33"/>
    </row>
    <row r="290" spans="1:11" ht="24.75" customHeight="1">
      <c r="A290" s="28">
        <v>283</v>
      </c>
      <c r="B290" s="29"/>
      <c r="C290" s="30"/>
      <c r="D290" s="30"/>
      <c r="E290" s="30"/>
      <c r="F290" s="30"/>
      <c r="G290" s="30"/>
      <c r="H290" s="30"/>
      <c r="I290" s="30"/>
      <c r="J290" s="32"/>
      <c r="K290" s="33"/>
    </row>
    <row r="291" spans="1:11" ht="24.75" customHeight="1">
      <c r="A291" s="28">
        <v>284</v>
      </c>
      <c r="B291" s="29"/>
      <c r="C291" s="30"/>
      <c r="D291" s="30"/>
      <c r="E291" s="30"/>
      <c r="F291" s="30"/>
      <c r="G291" s="30"/>
      <c r="H291" s="30"/>
      <c r="I291" s="30"/>
      <c r="J291" s="32"/>
      <c r="K291" s="33"/>
    </row>
    <row r="292" spans="1:11" ht="24.75" customHeight="1">
      <c r="A292" s="28">
        <v>285</v>
      </c>
      <c r="B292" s="29"/>
      <c r="C292" s="30"/>
      <c r="D292" s="30"/>
      <c r="E292" s="30"/>
      <c r="F292" s="30"/>
      <c r="G292" s="30"/>
      <c r="H292" s="30"/>
      <c r="I292" s="30"/>
      <c r="J292" s="32"/>
      <c r="K292" s="33"/>
    </row>
    <row r="293" spans="1:11" ht="24.75" customHeight="1">
      <c r="A293" s="28">
        <v>286</v>
      </c>
      <c r="B293" s="29"/>
      <c r="C293" s="30"/>
      <c r="D293" s="30"/>
      <c r="E293" s="30"/>
      <c r="F293" s="30"/>
      <c r="G293" s="30"/>
      <c r="H293" s="30"/>
      <c r="I293" s="30"/>
      <c r="J293" s="32"/>
      <c r="K293" s="33"/>
    </row>
    <row r="294" spans="1:11" ht="24.75" customHeight="1">
      <c r="A294" s="28">
        <v>287</v>
      </c>
      <c r="B294" s="29"/>
      <c r="C294" s="30"/>
      <c r="D294" s="30"/>
      <c r="E294" s="30"/>
      <c r="F294" s="30"/>
      <c r="G294" s="30"/>
      <c r="H294" s="30"/>
      <c r="I294" s="30"/>
      <c r="J294" s="32"/>
      <c r="K294" s="33"/>
    </row>
    <row r="295" spans="1:11" ht="24.75" customHeight="1">
      <c r="A295" s="28">
        <v>288</v>
      </c>
      <c r="B295" s="29"/>
      <c r="C295" s="30"/>
      <c r="D295" s="30"/>
      <c r="E295" s="30"/>
      <c r="F295" s="30"/>
      <c r="G295" s="30"/>
      <c r="H295" s="30"/>
      <c r="I295" s="30"/>
      <c r="J295" s="32"/>
      <c r="K295" s="33"/>
    </row>
    <row r="296" spans="1:11" ht="24.75" customHeight="1">
      <c r="A296" s="28">
        <v>289</v>
      </c>
      <c r="B296" s="29"/>
      <c r="C296" s="30"/>
      <c r="D296" s="30"/>
      <c r="E296" s="30"/>
      <c r="F296" s="30"/>
      <c r="G296" s="30"/>
      <c r="H296" s="30"/>
      <c r="I296" s="30"/>
      <c r="J296" s="32"/>
      <c r="K296" s="33"/>
    </row>
    <row r="297" spans="1:11" ht="24.75" customHeight="1">
      <c r="A297" s="28">
        <v>290</v>
      </c>
      <c r="B297" s="29"/>
      <c r="C297" s="30"/>
      <c r="D297" s="30"/>
      <c r="E297" s="30"/>
      <c r="F297" s="30"/>
      <c r="G297" s="30"/>
      <c r="H297" s="30"/>
      <c r="I297" s="30"/>
      <c r="J297" s="32"/>
      <c r="K297" s="33"/>
    </row>
    <row r="298" spans="1:11" ht="24.75" customHeight="1">
      <c r="A298" s="28">
        <v>291</v>
      </c>
      <c r="B298" s="29"/>
      <c r="C298" s="30"/>
      <c r="D298" s="30"/>
      <c r="E298" s="30"/>
      <c r="F298" s="30"/>
      <c r="G298" s="30"/>
      <c r="H298" s="30"/>
      <c r="I298" s="30"/>
      <c r="J298" s="32"/>
      <c r="K298" s="33"/>
    </row>
    <row r="299" spans="1:11" ht="24.75" customHeight="1">
      <c r="A299" s="28">
        <v>292</v>
      </c>
      <c r="B299" s="29"/>
      <c r="C299" s="30"/>
      <c r="D299" s="30"/>
      <c r="E299" s="30"/>
      <c r="F299" s="30"/>
      <c r="G299" s="30"/>
      <c r="H299" s="30"/>
      <c r="I299" s="30"/>
      <c r="J299" s="32"/>
      <c r="K299" s="33"/>
    </row>
    <row r="300" spans="1:11" ht="24.75" customHeight="1">
      <c r="A300" s="28">
        <v>293</v>
      </c>
      <c r="B300" s="29"/>
      <c r="C300" s="30"/>
      <c r="D300" s="30"/>
      <c r="E300" s="30"/>
      <c r="F300" s="30"/>
      <c r="G300" s="30"/>
      <c r="H300" s="30"/>
      <c r="I300" s="30"/>
      <c r="J300" s="32"/>
      <c r="K300" s="33"/>
    </row>
    <row r="301" spans="1:11" ht="24.75" customHeight="1">
      <c r="A301" s="28">
        <v>294</v>
      </c>
      <c r="B301" s="29"/>
      <c r="C301" s="30"/>
      <c r="D301" s="30"/>
      <c r="E301" s="30"/>
      <c r="F301" s="30"/>
      <c r="G301" s="30"/>
      <c r="H301" s="30"/>
      <c r="I301" s="30"/>
      <c r="J301" s="32"/>
      <c r="K301" s="33"/>
    </row>
    <row r="302" spans="1:11" ht="24.75" customHeight="1">
      <c r="A302" s="28">
        <v>295</v>
      </c>
      <c r="B302" s="29"/>
      <c r="C302" s="30"/>
      <c r="D302" s="30"/>
      <c r="E302" s="30"/>
      <c r="F302" s="30"/>
      <c r="G302" s="30"/>
      <c r="H302" s="30"/>
      <c r="I302" s="30"/>
      <c r="J302" s="32"/>
      <c r="K302" s="33"/>
    </row>
    <row r="303" spans="1:11" ht="24.75" customHeight="1">
      <c r="A303" s="28">
        <v>296</v>
      </c>
      <c r="B303" s="29"/>
      <c r="C303" s="30"/>
      <c r="D303" s="30"/>
      <c r="E303" s="30"/>
      <c r="F303" s="30"/>
      <c r="G303" s="30"/>
      <c r="H303" s="30"/>
      <c r="I303" s="30"/>
      <c r="J303" s="32"/>
      <c r="K303" s="33"/>
    </row>
    <row r="304" spans="1:11" ht="24.75" customHeight="1">
      <c r="A304" s="28">
        <v>297</v>
      </c>
      <c r="B304" s="29"/>
      <c r="C304" s="30"/>
      <c r="D304" s="30"/>
      <c r="E304" s="30"/>
      <c r="F304" s="30"/>
      <c r="G304" s="30"/>
      <c r="H304" s="30"/>
      <c r="I304" s="30"/>
      <c r="J304" s="32"/>
      <c r="K304" s="33"/>
    </row>
    <row r="305" spans="1:11" ht="24.75" customHeight="1">
      <c r="A305" s="28">
        <v>298</v>
      </c>
      <c r="B305" s="29"/>
      <c r="C305" s="30"/>
      <c r="D305" s="30"/>
      <c r="E305" s="30"/>
      <c r="F305" s="30"/>
      <c r="G305" s="30"/>
      <c r="H305" s="30"/>
      <c r="I305" s="30"/>
      <c r="J305" s="32"/>
      <c r="K305" s="33"/>
    </row>
    <row r="306" spans="1:11" ht="24.75" customHeight="1">
      <c r="A306" s="28">
        <v>299</v>
      </c>
      <c r="B306" s="29"/>
      <c r="C306" s="30"/>
      <c r="D306" s="30"/>
      <c r="E306" s="30"/>
      <c r="F306" s="30"/>
      <c r="G306" s="30"/>
      <c r="H306" s="30"/>
      <c r="I306" s="30"/>
      <c r="J306" s="32"/>
      <c r="K306" s="33"/>
    </row>
    <row r="307" spans="1:11" ht="24.75" customHeight="1">
      <c r="A307" s="28">
        <v>300</v>
      </c>
      <c r="B307" s="29"/>
      <c r="C307" s="30"/>
      <c r="D307" s="30"/>
      <c r="E307" s="30"/>
      <c r="F307" s="30"/>
      <c r="G307" s="30"/>
      <c r="H307" s="30"/>
      <c r="I307" s="30"/>
      <c r="J307" s="32"/>
      <c r="K307" s="33"/>
    </row>
    <row r="308" spans="1:11" ht="24.75" customHeight="1">
      <c r="A308" s="28">
        <v>301</v>
      </c>
      <c r="B308" s="29"/>
      <c r="C308" s="30"/>
      <c r="D308" s="30"/>
      <c r="E308" s="30"/>
      <c r="F308" s="30"/>
      <c r="G308" s="30"/>
      <c r="H308" s="30"/>
      <c r="I308" s="30"/>
      <c r="J308" s="32"/>
      <c r="K308" s="33"/>
    </row>
    <row r="309" spans="1:11" ht="24.75" customHeight="1">
      <c r="A309" s="28">
        <v>302</v>
      </c>
      <c r="B309" s="29"/>
      <c r="C309" s="30"/>
      <c r="D309" s="30"/>
      <c r="E309" s="30"/>
      <c r="F309" s="30"/>
      <c r="G309" s="30"/>
      <c r="H309" s="30"/>
      <c r="I309" s="30"/>
      <c r="J309" s="32"/>
      <c r="K309" s="33"/>
    </row>
    <row r="310" spans="1:11" ht="24.75" customHeight="1">
      <c r="A310" s="28">
        <v>303</v>
      </c>
      <c r="B310" s="29"/>
      <c r="C310" s="30"/>
      <c r="D310" s="30"/>
      <c r="E310" s="30"/>
      <c r="F310" s="30"/>
      <c r="G310" s="30"/>
      <c r="H310" s="30"/>
      <c r="I310" s="30"/>
      <c r="J310" s="32"/>
      <c r="K310" s="33"/>
    </row>
    <row r="311" spans="1:11" ht="24.75" customHeight="1">
      <c r="A311" s="28">
        <v>304</v>
      </c>
      <c r="B311" s="29"/>
      <c r="C311" s="30"/>
      <c r="D311" s="30"/>
      <c r="E311" s="30"/>
      <c r="F311" s="30"/>
      <c r="G311" s="30"/>
      <c r="H311" s="30"/>
      <c r="I311" s="30"/>
      <c r="J311" s="32"/>
      <c r="K311" s="33"/>
    </row>
    <row r="312" spans="1:11" ht="24.75" customHeight="1">
      <c r="A312" s="28">
        <v>305</v>
      </c>
      <c r="B312" s="29"/>
      <c r="C312" s="30"/>
      <c r="D312" s="30"/>
      <c r="E312" s="30"/>
      <c r="F312" s="30"/>
      <c r="G312" s="30"/>
      <c r="H312" s="30"/>
      <c r="I312" s="30"/>
      <c r="J312" s="32"/>
      <c r="K312" s="33"/>
    </row>
    <row r="313" spans="1:11" ht="24.75" customHeight="1">
      <c r="A313" s="28">
        <v>306</v>
      </c>
      <c r="B313" s="29"/>
      <c r="C313" s="30"/>
      <c r="D313" s="30"/>
      <c r="E313" s="30"/>
      <c r="F313" s="30"/>
      <c r="G313" s="30"/>
      <c r="H313" s="30"/>
      <c r="I313" s="30"/>
      <c r="J313" s="32"/>
      <c r="K313" s="33"/>
    </row>
    <row r="314" spans="1:11" ht="24.75" customHeight="1">
      <c r="A314" s="28">
        <v>307</v>
      </c>
      <c r="B314" s="29"/>
      <c r="C314" s="30"/>
      <c r="D314" s="30"/>
      <c r="E314" s="30"/>
      <c r="F314" s="30"/>
      <c r="G314" s="30"/>
      <c r="H314" s="30"/>
      <c r="I314" s="30"/>
      <c r="J314" s="32"/>
      <c r="K314" s="33"/>
    </row>
    <row r="315" spans="1:11" ht="24.75" customHeight="1">
      <c r="A315" s="28">
        <v>308</v>
      </c>
      <c r="B315" s="29"/>
      <c r="C315" s="30"/>
      <c r="D315" s="30"/>
      <c r="E315" s="30"/>
      <c r="F315" s="30"/>
      <c r="G315" s="30"/>
      <c r="H315" s="30"/>
      <c r="I315" s="30"/>
      <c r="J315" s="32"/>
      <c r="K315" s="33"/>
    </row>
    <row r="316" spans="1:11" ht="24.75" customHeight="1">
      <c r="A316" s="28">
        <v>309</v>
      </c>
      <c r="B316" s="29"/>
      <c r="C316" s="30"/>
      <c r="D316" s="30"/>
      <c r="E316" s="30"/>
      <c r="F316" s="30"/>
      <c r="G316" s="30"/>
      <c r="H316" s="30"/>
      <c r="I316" s="30"/>
      <c r="J316" s="32"/>
      <c r="K316" s="33"/>
    </row>
    <row r="317" spans="1:11" ht="24.75" customHeight="1">
      <c r="A317" s="28">
        <v>310</v>
      </c>
      <c r="B317" s="29"/>
      <c r="C317" s="30"/>
      <c r="D317" s="30"/>
      <c r="E317" s="30"/>
      <c r="F317" s="30"/>
      <c r="G317" s="30"/>
      <c r="H317" s="30"/>
      <c r="I317" s="30"/>
      <c r="J317" s="32"/>
      <c r="K317" s="33"/>
    </row>
    <row r="318" spans="1:11" ht="24.75" customHeight="1">
      <c r="A318" s="28">
        <v>311</v>
      </c>
      <c r="B318" s="29"/>
      <c r="C318" s="30"/>
      <c r="D318" s="30"/>
      <c r="E318" s="30"/>
      <c r="F318" s="30"/>
      <c r="G318" s="30"/>
      <c r="H318" s="30"/>
      <c r="I318" s="30"/>
      <c r="J318" s="32"/>
      <c r="K318" s="33"/>
    </row>
    <row r="319" spans="1:11" ht="24.75" customHeight="1">
      <c r="A319" s="28">
        <v>312</v>
      </c>
      <c r="B319" s="29"/>
      <c r="C319" s="30"/>
      <c r="D319" s="30"/>
      <c r="E319" s="30"/>
      <c r="F319" s="30"/>
      <c r="G319" s="30"/>
      <c r="H319" s="30"/>
      <c r="I319" s="30"/>
      <c r="J319" s="32"/>
      <c r="K319" s="33"/>
    </row>
    <row r="320" spans="1:11" ht="24.75" customHeight="1">
      <c r="A320" s="28">
        <v>313</v>
      </c>
      <c r="B320" s="29"/>
      <c r="C320" s="30"/>
      <c r="D320" s="30"/>
      <c r="E320" s="30"/>
      <c r="F320" s="30"/>
      <c r="G320" s="30"/>
      <c r="H320" s="30"/>
      <c r="I320" s="30"/>
      <c r="J320" s="32"/>
      <c r="K320" s="33"/>
    </row>
    <row r="321" spans="1:11" ht="24.75" customHeight="1">
      <c r="A321" s="28">
        <v>314</v>
      </c>
      <c r="B321" s="29"/>
      <c r="C321" s="30"/>
      <c r="D321" s="30"/>
      <c r="E321" s="30"/>
      <c r="F321" s="30"/>
      <c r="G321" s="30"/>
      <c r="H321" s="30"/>
      <c r="I321" s="30"/>
      <c r="J321" s="32"/>
      <c r="K321" s="33"/>
    </row>
    <row r="322" spans="1:11" ht="24.75" customHeight="1">
      <c r="A322" s="28">
        <v>315</v>
      </c>
      <c r="B322" s="29"/>
      <c r="C322" s="30"/>
      <c r="D322" s="30"/>
      <c r="E322" s="30"/>
      <c r="F322" s="30"/>
      <c r="G322" s="30"/>
      <c r="H322" s="30"/>
      <c r="I322" s="30"/>
      <c r="J322" s="32"/>
      <c r="K322" s="33"/>
    </row>
    <row r="323" spans="1:11" ht="24.75" customHeight="1">
      <c r="A323" s="28">
        <v>316</v>
      </c>
      <c r="B323" s="29"/>
      <c r="C323" s="30"/>
      <c r="D323" s="30"/>
      <c r="E323" s="30"/>
      <c r="F323" s="30"/>
      <c r="G323" s="30"/>
      <c r="H323" s="30"/>
      <c r="I323" s="30"/>
      <c r="J323" s="32"/>
      <c r="K323" s="33"/>
    </row>
    <row r="324" spans="1:11" ht="24.75" customHeight="1">
      <c r="A324" s="28">
        <v>317</v>
      </c>
      <c r="B324" s="29"/>
      <c r="C324" s="30"/>
      <c r="D324" s="30"/>
      <c r="E324" s="30"/>
      <c r="F324" s="30"/>
      <c r="G324" s="30"/>
      <c r="H324" s="30"/>
      <c r="I324" s="30"/>
      <c r="J324" s="32"/>
      <c r="K324" s="33"/>
    </row>
    <row r="325" spans="1:11" ht="24.75" customHeight="1">
      <c r="A325" s="28">
        <v>318</v>
      </c>
      <c r="B325" s="29"/>
      <c r="C325" s="30"/>
      <c r="D325" s="30"/>
      <c r="E325" s="30"/>
      <c r="F325" s="30"/>
      <c r="G325" s="30"/>
      <c r="H325" s="30"/>
      <c r="I325" s="30"/>
      <c r="J325" s="32"/>
      <c r="K325" s="33"/>
    </row>
    <row r="326" spans="1:11" ht="24.75" customHeight="1">
      <c r="A326" s="28">
        <v>319</v>
      </c>
      <c r="B326" s="29"/>
      <c r="C326" s="30"/>
      <c r="D326" s="30"/>
      <c r="E326" s="30"/>
      <c r="F326" s="30"/>
      <c r="G326" s="30"/>
      <c r="H326" s="30"/>
      <c r="I326" s="30"/>
      <c r="J326" s="32"/>
      <c r="K326" s="33"/>
    </row>
    <row r="327" spans="1:11" ht="24.75" customHeight="1">
      <c r="A327" s="28">
        <v>320</v>
      </c>
      <c r="B327" s="29"/>
      <c r="C327" s="30"/>
      <c r="D327" s="30"/>
      <c r="E327" s="30"/>
      <c r="F327" s="30"/>
      <c r="G327" s="30"/>
      <c r="H327" s="30"/>
      <c r="I327" s="30"/>
      <c r="J327" s="32"/>
      <c r="K327" s="33"/>
    </row>
    <row r="328" spans="1:11" ht="24.75" customHeight="1">
      <c r="A328" s="28">
        <v>321</v>
      </c>
      <c r="B328" s="29"/>
      <c r="C328" s="30"/>
      <c r="D328" s="30"/>
      <c r="E328" s="30"/>
      <c r="F328" s="30"/>
      <c r="G328" s="30"/>
      <c r="H328" s="30"/>
      <c r="I328" s="30"/>
      <c r="J328" s="32"/>
      <c r="K328" s="33"/>
    </row>
    <row r="329" spans="1:11" ht="24.75" customHeight="1">
      <c r="A329" s="28">
        <v>322</v>
      </c>
      <c r="B329" s="29"/>
      <c r="C329" s="30"/>
      <c r="D329" s="30"/>
      <c r="E329" s="30"/>
      <c r="F329" s="30"/>
      <c r="G329" s="30"/>
      <c r="H329" s="30"/>
      <c r="I329" s="30"/>
      <c r="J329" s="32"/>
      <c r="K329" s="33"/>
    </row>
    <row r="330" spans="1:11" ht="24.75" customHeight="1">
      <c r="A330" s="28">
        <v>323</v>
      </c>
      <c r="B330" s="29"/>
      <c r="C330" s="30"/>
      <c r="D330" s="30"/>
      <c r="E330" s="30"/>
      <c r="F330" s="30"/>
      <c r="G330" s="30"/>
      <c r="H330" s="30"/>
      <c r="I330" s="30"/>
      <c r="J330" s="32"/>
      <c r="K330" s="33"/>
    </row>
    <row r="331" spans="1:11" ht="24.75" customHeight="1">
      <c r="A331" s="28">
        <v>324</v>
      </c>
      <c r="B331" s="29"/>
      <c r="C331" s="30"/>
      <c r="D331" s="30"/>
      <c r="E331" s="30"/>
      <c r="F331" s="30"/>
      <c r="G331" s="30"/>
      <c r="H331" s="30"/>
      <c r="I331" s="30"/>
      <c r="J331" s="32"/>
      <c r="K331" s="33"/>
    </row>
    <row r="332" spans="1:11" ht="24.75" customHeight="1">
      <c r="A332" s="28">
        <v>325</v>
      </c>
      <c r="B332" s="29"/>
      <c r="C332" s="30"/>
      <c r="D332" s="30"/>
      <c r="E332" s="30"/>
      <c r="F332" s="30"/>
      <c r="G332" s="30"/>
      <c r="H332" s="30"/>
      <c r="I332" s="30"/>
      <c r="J332" s="32"/>
      <c r="K332" s="33"/>
    </row>
    <row r="333" spans="1:11" ht="24.75" customHeight="1">
      <c r="A333" s="28">
        <v>326</v>
      </c>
      <c r="B333" s="29"/>
      <c r="C333" s="30"/>
      <c r="D333" s="30"/>
      <c r="E333" s="30"/>
      <c r="F333" s="30"/>
      <c r="G333" s="30"/>
      <c r="H333" s="30"/>
      <c r="I333" s="30"/>
      <c r="J333" s="32"/>
      <c r="K333" s="33"/>
    </row>
    <row r="334" spans="1:11" ht="24.75" customHeight="1">
      <c r="A334" s="28">
        <v>327</v>
      </c>
      <c r="B334" s="29"/>
      <c r="C334" s="30"/>
      <c r="D334" s="30"/>
      <c r="E334" s="30"/>
      <c r="F334" s="30"/>
      <c r="G334" s="30"/>
      <c r="H334" s="30"/>
      <c r="I334" s="30"/>
      <c r="J334" s="32"/>
      <c r="K334" s="33"/>
    </row>
    <row r="335" spans="1:11" ht="24.75" customHeight="1">
      <c r="A335" s="28">
        <v>328</v>
      </c>
      <c r="B335" s="29"/>
      <c r="C335" s="30"/>
      <c r="D335" s="30"/>
      <c r="E335" s="30"/>
      <c r="F335" s="30"/>
      <c r="G335" s="30"/>
      <c r="H335" s="30"/>
      <c r="I335" s="30"/>
      <c r="J335" s="32"/>
      <c r="K335" s="33"/>
    </row>
    <row r="336" spans="1:11" ht="24.75" customHeight="1">
      <c r="A336" s="28">
        <v>329</v>
      </c>
      <c r="B336" s="29"/>
      <c r="C336" s="30"/>
      <c r="D336" s="30"/>
      <c r="E336" s="30"/>
      <c r="F336" s="30"/>
      <c r="G336" s="30"/>
      <c r="H336" s="30"/>
      <c r="I336" s="30"/>
      <c r="J336" s="32"/>
      <c r="K336" s="33"/>
    </row>
    <row r="337" spans="1:11" ht="24.75" customHeight="1">
      <c r="A337" s="28">
        <v>330</v>
      </c>
      <c r="B337" s="29"/>
      <c r="C337" s="30"/>
      <c r="D337" s="30"/>
      <c r="E337" s="30"/>
      <c r="F337" s="30"/>
      <c r="G337" s="30"/>
      <c r="H337" s="30"/>
      <c r="I337" s="30"/>
      <c r="J337" s="32"/>
      <c r="K337" s="33"/>
    </row>
    <row r="338" spans="1:11" ht="24.75" customHeight="1">
      <c r="A338" s="28">
        <v>331</v>
      </c>
      <c r="B338" s="29"/>
      <c r="C338" s="30"/>
      <c r="D338" s="30"/>
      <c r="E338" s="30"/>
      <c r="F338" s="30"/>
      <c r="G338" s="30"/>
      <c r="H338" s="30"/>
      <c r="I338" s="30"/>
      <c r="J338" s="32"/>
      <c r="K338" s="33"/>
    </row>
    <row r="339" spans="1:11" ht="24.75" customHeight="1">
      <c r="A339" s="28">
        <v>332</v>
      </c>
      <c r="B339" s="29"/>
      <c r="C339" s="30"/>
      <c r="D339" s="30"/>
      <c r="E339" s="30"/>
      <c r="F339" s="30"/>
      <c r="G339" s="30"/>
      <c r="H339" s="30"/>
      <c r="I339" s="30"/>
      <c r="J339" s="32"/>
      <c r="K339" s="33"/>
    </row>
    <row r="340" spans="1:11" ht="24.75" customHeight="1">
      <c r="A340" s="28">
        <v>333</v>
      </c>
      <c r="B340" s="29"/>
      <c r="C340" s="30"/>
      <c r="D340" s="30"/>
      <c r="E340" s="30"/>
      <c r="F340" s="30"/>
      <c r="G340" s="30"/>
      <c r="H340" s="30"/>
      <c r="I340" s="30"/>
      <c r="J340" s="32"/>
      <c r="K340" s="33"/>
    </row>
    <row r="341" spans="1:11" ht="24.75" customHeight="1">
      <c r="A341" s="28">
        <v>334</v>
      </c>
      <c r="B341" s="29"/>
      <c r="C341" s="30"/>
      <c r="D341" s="30"/>
      <c r="E341" s="30"/>
      <c r="F341" s="30"/>
      <c r="G341" s="30"/>
      <c r="H341" s="30"/>
      <c r="I341" s="30"/>
      <c r="J341" s="32"/>
      <c r="K341" s="33"/>
    </row>
    <row r="342" spans="1:11" ht="24.75" customHeight="1">
      <c r="A342" s="28">
        <v>335</v>
      </c>
      <c r="B342" s="29"/>
      <c r="C342" s="30"/>
      <c r="D342" s="30"/>
      <c r="E342" s="30"/>
      <c r="F342" s="30"/>
      <c r="G342" s="30"/>
      <c r="H342" s="30"/>
      <c r="I342" s="30"/>
      <c r="J342" s="32"/>
      <c r="K342" s="33"/>
    </row>
    <row r="343" spans="1:11" ht="24.75" customHeight="1">
      <c r="A343" s="28">
        <v>336</v>
      </c>
      <c r="B343" s="29"/>
      <c r="C343" s="30"/>
      <c r="D343" s="30"/>
      <c r="E343" s="30"/>
      <c r="F343" s="30"/>
      <c r="G343" s="30"/>
      <c r="H343" s="30"/>
      <c r="I343" s="30"/>
      <c r="J343" s="32"/>
      <c r="K343" s="33"/>
    </row>
    <row r="344" spans="1:11" ht="24.75" customHeight="1">
      <c r="A344" s="28">
        <v>337</v>
      </c>
      <c r="B344" s="29"/>
      <c r="C344" s="30"/>
      <c r="D344" s="30"/>
      <c r="E344" s="30"/>
      <c r="F344" s="30"/>
      <c r="G344" s="30"/>
      <c r="H344" s="30"/>
      <c r="I344" s="30"/>
      <c r="J344" s="32"/>
      <c r="K344" s="33"/>
    </row>
    <row r="345" spans="1:11" ht="24.75" customHeight="1">
      <c r="A345" s="28">
        <v>338</v>
      </c>
      <c r="B345" s="29"/>
      <c r="C345" s="30"/>
      <c r="D345" s="30"/>
      <c r="E345" s="30"/>
      <c r="F345" s="30"/>
      <c r="G345" s="30"/>
      <c r="H345" s="30"/>
      <c r="I345" s="30"/>
      <c r="J345" s="32"/>
      <c r="K345" s="33"/>
    </row>
    <row r="346" spans="1:11" ht="24.75" customHeight="1">
      <c r="A346" s="28">
        <v>339</v>
      </c>
      <c r="B346" s="29"/>
      <c r="C346" s="30"/>
      <c r="D346" s="30"/>
      <c r="E346" s="30"/>
      <c r="F346" s="30"/>
      <c r="G346" s="30"/>
      <c r="H346" s="30"/>
      <c r="I346" s="30"/>
      <c r="J346" s="32"/>
      <c r="K346" s="33"/>
    </row>
    <row r="347" spans="1:11" ht="24.75" customHeight="1">
      <c r="A347" s="28">
        <v>340</v>
      </c>
      <c r="B347" s="29"/>
      <c r="C347" s="30"/>
      <c r="D347" s="30"/>
      <c r="E347" s="30"/>
      <c r="F347" s="30"/>
      <c r="G347" s="30"/>
      <c r="H347" s="30"/>
      <c r="I347" s="30"/>
      <c r="J347" s="32"/>
      <c r="K347" s="33"/>
    </row>
    <row r="348" spans="1:11" ht="24.75" customHeight="1">
      <c r="A348" s="28">
        <v>341</v>
      </c>
      <c r="B348" s="29"/>
      <c r="C348" s="30"/>
      <c r="D348" s="30"/>
      <c r="E348" s="30"/>
      <c r="F348" s="30"/>
      <c r="G348" s="30"/>
      <c r="H348" s="30"/>
      <c r="I348" s="30"/>
      <c r="J348" s="32"/>
      <c r="K348" s="33"/>
    </row>
    <row r="349" spans="1:11" ht="24.75" customHeight="1">
      <c r="A349" s="28">
        <v>342</v>
      </c>
      <c r="B349" s="29"/>
      <c r="C349" s="30"/>
      <c r="D349" s="30"/>
      <c r="E349" s="30"/>
      <c r="F349" s="30"/>
      <c r="G349" s="30"/>
      <c r="H349" s="30"/>
      <c r="I349" s="30"/>
      <c r="J349" s="32"/>
      <c r="K349" s="33"/>
    </row>
    <row r="350" spans="1:11" ht="24.75" customHeight="1">
      <c r="A350" s="28">
        <v>343</v>
      </c>
      <c r="B350" s="29"/>
      <c r="C350" s="30"/>
      <c r="D350" s="30"/>
      <c r="E350" s="30"/>
      <c r="F350" s="30"/>
      <c r="G350" s="30"/>
      <c r="H350" s="30"/>
      <c r="I350" s="30"/>
      <c r="J350" s="32"/>
      <c r="K350" s="33"/>
    </row>
    <row r="351" spans="1:11" ht="24.75" customHeight="1">
      <c r="A351" s="28">
        <v>344</v>
      </c>
      <c r="B351" s="29"/>
      <c r="C351" s="30"/>
      <c r="D351" s="30"/>
      <c r="E351" s="30"/>
      <c r="F351" s="30"/>
      <c r="G351" s="30"/>
      <c r="H351" s="30"/>
      <c r="I351" s="30"/>
      <c r="J351" s="32"/>
      <c r="K351" s="33"/>
    </row>
    <row r="352" spans="1:11" ht="24.75" customHeight="1">
      <c r="A352" s="28">
        <v>345</v>
      </c>
      <c r="B352" s="29"/>
      <c r="C352" s="30"/>
      <c r="D352" s="30"/>
      <c r="E352" s="30"/>
      <c r="F352" s="30"/>
      <c r="G352" s="30"/>
      <c r="H352" s="30"/>
      <c r="I352" s="30"/>
      <c r="J352" s="32"/>
      <c r="K352" s="33"/>
    </row>
    <row r="353" spans="1:11" ht="24.75" customHeight="1">
      <c r="A353" s="28">
        <v>346</v>
      </c>
      <c r="B353" s="29"/>
      <c r="C353" s="30"/>
      <c r="D353" s="30"/>
      <c r="E353" s="30"/>
      <c r="F353" s="30"/>
      <c r="G353" s="30"/>
      <c r="H353" s="30"/>
      <c r="I353" s="30"/>
      <c r="J353" s="32"/>
      <c r="K353" s="33"/>
    </row>
    <row r="354" spans="1:11" ht="24.75" customHeight="1">
      <c r="A354" s="28">
        <v>347</v>
      </c>
      <c r="B354" s="29"/>
      <c r="C354" s="30"/>
      <c r="D354" s="30"/>
      <c r="E354" s="30"/>
      <c r="F354" s="30"/>
      <c r="G354" s="30"/>
      <c r="H354" s="30"/>
      <c r="I354" s="30"/>
      <c r="J354" s="32"/>
      <c r="K354" s="33"/>
    </row>
    <row r="355" spans="1:11" ht="24.75" customHeight="1">
      <c r="A355" s="28">
        <v>348</v>
      </c>
      <c r="B355" s="29"/>
      <c r="C355" s="30"/>
      <c r="D355" s="30"/>
      <c r="E355" s="30"/>
      <c r="F355" s="30"/>
      <c r="G355" s="30"/>
      <c r="H355" s="30"/>
      <c r="I355" s="30"/>
      <c r="J355" s="32"/>
      <c r="K355" s="33"/>
    </row>
    <row r="356" spans="1:11" ht="24.75" customHeight="1">
      <c r="A356" s="28">
        <v>349</v>
      </c>
      <c r="B356" s="29"/>
      <c r="C356" s="30"/>
      <c r="D356" s="30"/>
      <c r="E356" s="30"/>
      <c r="F356" s="30"/>
      <c r="G356" s="30"/>
      <c r="H356" s="30"/>
      <c r="I356" s="30"/>
      <c r="J356" s="32"/>
      <c r="K356" s="33"/>
    </row>
    <row r="357" spans="1:11" ht="24.75" customHeight="1">
      <c r="A357" s="28">
        <v>350</v>
      </c>
      <c r="B357" s="29"/>
      <c r="C357" s="30"/>
      <c r="D357" s="30"/>
      <c r="E357" s="30"/>
      <c r="F357" s="30"/>
      <c r="G357" s="30"/>
      <c r="H357" s="30"/>
      <c r="I357" s="30"/>
      <c r="J357" s="32"/>
      <c r="K357" s="33"/>
    </row>
    <row r="358" spans="1:11" ht="24.75" customHeight="1">
      <c r="A358" s="28">
        <v>351</v>
      </c>
      <c r="B358" s="29"/>
      <c r="C358" s="30"/>
      <c r="D358" s="30"/>
      <c r="E358" s="30"/>
      <c r="F358" s="30"/>
      <c r="G358" s="30"/>
      <c r="H358" s="30"/>
      <c r="I358" s="30"/>
      <c r="J358" s="32"/>
      <c r="K358" s="33"/>
    </row>
    <row r="359" spans="1:11" ht="24.75" customHeight="1">
      <c r="A359" s="28">
        <v>352</v>
      </c>
      <c r="B359" s="29"/>
      <c r="C359" s="30"/>
      <c r="D359" s="30"/>
      <c r="E359" s="30"/>
      <c r="F359" s="30"/>
      <c r="G359" s="30"/>
      <c r="H359" s="30"/>
      <c r="I359" s="30"/>
      <c r="J359" s="32"/>
      <c r="K359" s="33"/>
    </row>
    <row r="360" spans="1:11" ht="24.75" customHeight="1">
      <c r="A360" s="28">
        <v>353</v>
      </c>
      <c r="B360" s="29"/>
      <c r="C360" s="30"/>
      <c r="D360" s="30"/>
      <c r="E360" s="30"/>
      <c r="F360" s="30"/>
      <c r="G360" s="30"/>
      <c r="H360" s="30"/>
      <c r="I360" s="30"/>
      <c r="J360" s="32"/>
      <c r="K360" s="33"/>
    </row>
    <row r="361" spans="1:11" ht="24.75" customHeight="1">
      <c r="A361" s="28">
        <v>354</v>
      </c>
      <c r="B361" s="29"/>
      <c r="C361" s="30"/>
      <c r="D361" s="30"/>
      <c r="E361" s="30"/>
      <c r="F361" s="30"/>
      <c r="G361" s="30"/>
      <c r="H361" s="30"/>
      <c r="I361" s="30"/>
      <c r="J361" s="32"/>
      <c r="K361" s="33"/>
    </row>
    <row r="362" spans="1:11" ht="24.75" customHeight="1">
      <c r="A362" s="28">
        <v>355</v>
      </c>
      <c r="B362" s="29"/>
      <c r="C362" s="30"/>
      <c r="D362" s="30"/>
      <c r="E362" s="30"/>
      <c r="F362" s="30"/>
      <c r="G362" s="30"/>
      <c r="H362" s="30"/>
      <c r="I362" s="30"/>
      <c r="J362" s="32"/>
      <c r="K362" s="33"/>
    </row>
    <row r="363" spans="1:11" ht="24.75" customHeight="1">
      <c r="A363" s="28">
        <v>356</v>
      </c>
      <c r="B363" s="29"/>
      <c r="C363" s="30"/>
      <c r="D363" s="30"/>
      <c r="E363" s="30"/>
      <c r="F363" s="30"/>
      <c r="G363" s="30"/>
      <c r="H363" s="30"/>
      <c r="I363" s="30"/>
      <c r="J363" s="32"/>
      <c r="K363" s="33"/>
    </row>
    <row r="364" spans="1:11" ht="24.75" customHeight="1">
      <c r="A364" s="28">
        <v>357</v>
      </c>
      <c r="B364" s="29"/>
      <c r="C364" s="30"/>
      <c r="D364" s="30"/>
      <c r="E364" s="30"/>
      <c r="F364" s="30"/>
      <c r="G364" s="30"/>
      <c r="H364" s="30"/>
      <c r="I364" s="30"/>
      <c r="J364" s="32"/>
      <c r="K364" s="33"/>
    </row>
    <row r="365" spans="1:11" ht="24.75" customHeight="1">
      <c r="A365" s="28">
        <v>358</v>
      </c>
      <c r="B365" s="29"/>
      <c r="C365" s="30"/>
      <c r="D365" s="30"/>
      <c r="E365" s="30"/>
      <c r="F365" s="30"/>
      <c r="G365" s="30"/>
      <c r="H365" s="30"/>
      <c r="I365" s="30"/>
      <c r="J365" s="32"/>
      <c r="K365" s="33"/>
    </row>
    <row r="366" spans="1:11" ht="24.75" customHeight="1">
      <c r="A366" s="28">
        <v>359</v>
      </c>
      <c r="B366" s="29"/>
      <c r="C366" s="30"/>
      <c r="D366" s="30"/>
      <c r="E366" s="30"/>
      <c r="F366" s="30"/>
      <c r="G366" s="30"/>
      <c r="H366" s="30"/>
      <c r="I366" s="30"/>
      <c r="J366" s="32"/>
      <c r="K366" s="33"/>
    </row>
    <row r="367" spans="1:11" ht="24.75" customHeight="1">
      <c r="A367" s="28">
        <v>360</v>
      </c>
      <c r="B367" s="29"/>
      <c r="C367" s="30"/>
      <c r="D367" s="30"/>
      <c r="E367" s="30"/>
      <c r="F367" s="30"/>
      <c r="G367" s="30"/>
      <c r="H367" s="30"/>
      <c r="I367" s="30"/>
      <c r="J367" s="32"/>
      <c r="K367" s="33"/>
    </row>
    <row r="368" spans="1:11" ht="24.75" customHeight="1">
      <c r="A368" s="28">
        <v>361</v>
      </c>
      <c r="B368" s="29"/>
      <c r="C368" s="30"/>
      <c r="D368" s="30"/>
      <c r="E368" s="30"/>
      <c r="F368" s="30"/>
      <c r="G368" s="30"/>
      <c r="H368" s="30"/>
      <c r="I368" s="30"/>
      <c r="J368" s="32"/>
      <c r="K368" s="33"/>
    </row>
    <row r="369" spans="1:11" ht="24.75" customHeight="1">
      <c r="A369" s="28">
        <v>362</v>
      </c>
      <c r="B369" s="29"/>
      <c r="C369" s="30"/>
      <c r="D369" s="30"/>
      <c r="E369" s="30"/>
      <c r="F369" s="30"/>
      <c r="G369" s="30"/>
      <c r="H369" s="30"/>
      <c r="I369" s="30"/>
      <c r="J369" s="32"/>
      <c r="K369" s="33"/>
    </row>
    <row r="370" spans="1:11" ht="24.75" customHeight="1">
      <c r="A370" s="28">
        <v>363</v>
      </c>
      <c r="B370" s="29"/>
      <c r="C370" s="30"/>
      <c r="D370" s="30"/>
      <c r="E370" s="30"/>
      <c r="F370" s="30"/>
      <c r="G370" s="30"/>
      <c r="H370" s="30"/>
      <c r="I370" s="30"/>
      <c r="J370" s="32"/>
      <c r="K370" s="33"/>
    </row>
    <row r="371" spans="1:11" ht="24.75" customHeight="1">
      <c r="A371" s="28">
        <v>364</v>
      </c>
      <c r="B371" s="29"/>
      <c r="C371" s="30"/>
      <c r="D371" s="30"/>
      <c r="E371" s="30"/>
      <c r="F371" s="30"/>
      <c r="G371" s="30"/>
      <c r="H371" s="30"/>
      <c r="I371" s="30"/>
      <c r="J371" s="32"/>
      <c r="K371" s="33"/>
    </row>
    <row r="372" spans="1:11" ht="24.75" customHeight="1">
      <c r="A372" s="28">
        <v>365</v>
      </c>
      <c r="B372" s="29"/>
      <c r="C372" s="30"/>
      <c r="D372" s="30"/>
      <c r="E372" s="30"/>
      <c r="F372" s="30"/>
      <c r="G372" s="30"/>
      <c r="H372" s="30"/>
      <c r="I372" s="30"/>
      <c r="J372" s="32"/>
      <c r="K372" s="33"/>
    </row>
    <row r="373" spans="1:11" ht="24.75" customHeight="1">
      <c r="A373" s="28">
        <v>366</v>
      </c>
      <c r="B373" s="29"/>
      <c r="C373" s="30"/>
      <c r="D373" s="30"/>
      <c r="E373" s="30"/>
      <c r="F373" s="30"/>
      <c r="G373" s="30"/>
      <c r="H373" s="30"/>
      <c r="I373" s="30"/>
      <c r="J373" s="32"/>
      <c r="K373" s="33"/>
    </row>
    <row r="374" spans="1:11" ht="24.75" customHeight="1">
      <c r="A374" s="28">
        <v>367</v>
      </c>
      <c r="B374" s="29"/>
      <c r="C374" s="30"/>
      <c r="D374" s="30"/>
      <c r="E374" s="30"/>
      <c r="F374" s="30"/>
      <c r="G374" s="30"/>
      <c r="H374" s="30"/>
      <c r="I374" s="30"/>
      <c r="J374" s="32"/>
      <c r="K374" s="33"/>
    </row>
    <row r="375" spans="1:11" ht="24.75" customHeight="1">
      <c r="A375" s="28">
        <v>368</v>
      </c>
      <c r="B375" s="29"/>
      <c r="C375" s="30"/>
      <c r="D375" s="30"/>
      <c r="E375" s="30"/>
      <c r="F375" s="30"/>
      <c r="G375" s="30"/>
      <c r="H375" s="30"/>
      <c r="I375" s="30"/>
      <c r="J375" s="32"/>
      <c r="K375" s="33"/>
    </row>
    <row r="376" spans="1:11" ht="24.75" customHeight="1">
      <c r="A376" s="28">
        <v>369</v>
      </c>
      <c r="B376" s="29"/>
      <c r="C376" s="30"/>
      <c r="D376" s="30"/>
      <c r="E376" s="30"/>
      <c r="F376" s="30"/>
      <c r="G376" s="30"/>
      <c r="H376" s="30"/>
      <c r="I376" s="30"/>
      <c r="J376" s="32"/>
      <c r="K376" s="33"/>
    </row>
    <row r="377" spans="1:11" ht="24.75" customHeight="1">
      <c r="A377" s="28">
        <v>370</v>
      </c>
      <c r="B377" s="29"/>
      <c r="C377" s="30"/>
      <c r="D377" s="30"/>
      <c r="E377" s="30"/>
      <c r="F377" s="30"/>
      <c r="G377" s="30"/>
      <c r="H377" s="30"/>
      <c r="I377" s="30"/>
      <c r="J377" s="32"/>
      <c r="K377" s="33"/>
    </row>
    <row r="378" spans="1:11" ht="24.75" customHeight="1">
      <c r="A378" s="28">
        <v>371</v>
      </c>
      <c r="B378" s="29"/>
      <c r="C378" s="30"/>
      <c r="D378" s="30"/>
      <c r="E378" s="30"/>
      <c r="F378" s="30"/>
      <c r="G378" s="30"/>
      <c r="H378" s="30"/>
      <c r="I378" s="30"/>
      <c r="J378" s="32"/>
      <c r="K378" s="33"/>
    </row>
    <row r="379" spans="1:11" ht="24.75" customHeight="1">
      <c r="A379" s="28">
        <v>372</v>
      </c>
      <c r="B379" s="29"/>
      <c r="C379" s="30"/>
      <c r="D379" s="30"/>
      <c r="E379" s="30"/>
      <c r="F379" s="30"/>
      <c r="G379" s="30"/>
      <c r="H379" s="30"/>
      <c r="I379" s="30"/>
      <c r="J379" s="32"/>
      <c r="K379" s="33"/>
    </row>
    <row r="380" spans="1:11" ht="24.75" customHeight="1">
      <c r="A380" s="28">
        <v>373</v>
      </c>
      <c r="B380" s="29"/>
      <c r="C380" s="30"/>
      <c r="D380" s="30"/>
      <c r="E380" s="30"/>
      <c r="F380" s="30"/>
      <c r="G380" s="30"/>
      <c r="H380" s="30"/>
      <c r="I380" s="30"/>
      <c r="J380" s="32"/>
      <c r="K380" s="33"/>
    </row>
    <row r="381" spans="1:11" ht="24.75" customHeight="1">
      <c r="A381" s="28">
        <v>374</v>
      </c>
      <c r="B381" s="29"/>
      <c r="C381" s="30"/>
      <c r="D381" s="30"/>
      <c r="E381" s="30"/>
      <c r="F381" s="30"/>
      <c r="G381" s="30"/>
      <c r="H381" s="30"/>
      <c r="I381" s="30"/>
      <c r="J381" s="32"/>
      <c r="K381" s="33"/>
    </row>
    <row r="382" spans="1:11" ht="24.75" customHeight="1">
      <c r="A382" s="28">
        <v>375</v>
      </c>
      <c r="B382" s="29"/>
      <c r="C382" s="30"/>
      <c r="D382" s="30"/>
      <c r="E382" s="30"/>
      <c r="F382" s="30"/>
      <c r="G382" s="30"/>
      <c r="H382" s="30"/>
      <c r="I382" s="30"/>
      <c r="J382" s="32"/>
      <c r="K382" s="33"/>
    </row>
    <row r="383" spans="1:11" ht="24.75" customHeight="1">
      <c r="A383" s="28">
        <v>376</v>
      </c>
      <c r="B383" s="29"/>
      <c r="C383" s="30"/>
      <c r="D383" s="30"/>
      <c r="E383" s="30"/>
      <c r="F383" s="30"/>
      <c r="G383" s="30"/>
      <c r="H383" s="30"/>
      <c r="I383" s="30"/>
      <c r="J383" s="32"/>
      <c r="K383" s="33"/>
    </row>
    <row r="384" spans="1:11" ht="24.75" customHeight="1">
      <c r="A384" s="28">
        <v>377</v>
      </c>
      <c r="B384" s="29"/>
      <c r="C384" s="30"/>
      <c r="D384" s="30"/>
      <c r="E384" s="30"/>
      <c r="F384" s="30"/>
      <c r="G384" s="30"/>
      <c r="H384" s="30"/>
      <c r="I384" s="30"/>
      <c r="J384" s="32"/>
      <c r="K384" s="33"/>
    </row>
    <row r="385" spans="1:11" ht="24.75" customHeight="1">
      <c r="A385" s="28">
        <v>378</v>
      </c>
      <c r="B385" s="29"/>
      <c r="C385" s="30"/>
      <c r="D385" s="30"/>
      <c r="E385" s="30"/>
      <c r="F385" s="30"/>
      <c r="G385" s="30"/>
      <c r="H385" s="30"/>
      <c r="I385" s="30"/>
      <c r="J385" s="32"/>
      <c r="K385" s="33"/>
    </row>
    <row r="386" spans="1:11" ht="24.75" customHeight="1">
      <c r="A386" s="28">
        <v>379</v>
      </c>
      <c r="B386" s="29"/>
      <c r="C386" s="30"/>
      <c r="D386" s="30"/>
      <c r="E386" s="30"/>
      <c r="F386" s="30"/>
      <c r="G386" s="30"/>
      <c r="H386" s="30"/>
      <c r="I386" s="30"/>
      <c r="J386" s="32"/>
      <c r="K386" s="33"/>
    </row>
    <row r="387" spans="1:11" ht="24.75" customHeight="1">
      <c r="A387" s="28">
        <v>380</v>
      </c>
      <c r="B387" s="29"/>
      <c r="C387" s="30"/>
      <c r="D387" s="30"/>
      <c r="E387" s="30"/>
      <c r="F387" s="30"/>
      <c r="G387" s="30"/>
      <c r="H387" s="30"/>
      <c r="I387" s="30"/>
      <c r="J387" s="32"/>
      <c r="K387" s="33"/>
    </row>
    <row r="388" spans="1:11" ht="24.75" customHeight="1">
      <c r="A388" s="28">
        <v>381</v>
      </c>
      <c r="B388" s="29"/>
      <c r="C388" s="30"/>
      <c r="D388" s="30"/>
      <c r="E388" s="30"/>
      <c r="F388" s="30"/>
      <c r="G388" s="30"/>
      <c r="H388" s="30"/>
      <c r="I388" s="30"/>
      <c r="J388" s="32"/>
      <c r="K388" s="33"/>
    </row>
    <row r="389" spans="1:11" ht="24.75" customHeight="1">
      <c r="A389" s="28">
        <v>382</v>
      </c>
      <c r="B389" s="29"/>
      <c r="C389" s="30"/>
      <c r="D389" s="30"/>
      <c r="E389" s="30"/>
      <c r="F389" s="30"/>
      <c r="G389" s="30"/>
      <c r="H389" s="30"/>
      <c r="I389" s="30"/>
      <c r="J389" s="32"/>
      <c r="K389" s="33"/>
    </row>
    <row r="390" spans="1:11" ht="24.75" customHeight="1">
      <c r="A390" s="28">
        <v>383</v>
      </c>
      <c r="B390" s="29"/>
      <c r="C390" s="30"/>
      <c r="D390" s="30"/>
      <c r="E390" s="30"/>
      <c r="F390" s="30"/>
      <c r="G390" s="30"/>
      <c r="H390" s="30"/>
      <c r="I390" s="30"/>
      <c r="J390" s="32"/>
      <c r="K390" s="33"/>
    </row>
    <row r="391" spans="1:11" ht="24.75" customHeight="1">
      <c r="A391" s="28">
        <v>384</v>
      </c>
      <c r="B391" s="29"/>
      <c r="C391" s="30"/>
      <c r="D391" s="30"/>
      <c r="E391" s="30"/>
      <c r="F391" s="30"/>
      <c r="G391" s="30"/>
      <c r="H391" s="30"/>
      <c r="I391" s="30"/>
      <c r="J391" s="32"/>
      <c r="K391" s="33"/>
    </row>
    <row r="392" spans="1:11" ht="24.75" customHeight="1">
      <c r="A392" s="28">
        <v>385</v>
      </c>
      <c r="B392" s="29"/>
      <c r="C392" s="30"/>
      <c r="D392" s="30"/>
      <c r="E392" s="30"/>
      <c r="F392" s="30"/>
      <c r="G392" s="30"/>
      <c r="H392" s="30"/>
      <c r="I392" s="30"/>
      <c r="J392" s="32"/>
      <c r="K392" s="33"/>
    </row>
    <row r="393" spans="1:11" ht="24.75" customHeight="1">
      <c r="A393" s="28">
        <v>386</v>
      </c>
      <c r="B393" s="29"/>
      <c r="C393" s="30"/>
      <c r="D393" s="30"/>
      <c r="E393" s="30"/>
      <c r="F393" s="30"/>
      <c r="G393" s="30"/>
      <c r="H393" s="30"/>
      <c r="I393" s="30"/>
      <c r="J393" s="32"/>
      <c r="K393" s="33"/>
    </row>
    <row r="394" spans="1:11" ht="24.75" customHeight="1">
      <c r="A394" s="28">
        <v>387</v>
      </c>
      <c r="B394" s="29"/>
      <c r="C394" s="30"/>
      <c r="D394" s="30"/>
      <c r="E394" s="30"/>
      <c r="F394" s="30"/>
      <c r="G394" s="30"/>
      <c r="H394" s="30"/>
      <c r="I394" s="30"/>
      <c r="J394" s="32"/>
      <c r="K394" s="33"/>
    </row>
    <row r="395" spans="1:11" ht="24.75" customHeight="1">
      <c r="A395" s="28">
        <v>388</v>
      </c>
      <c r="B395" s="29"/>
      <c r="C395" s="30"/>
      <c r="D395" s="30"/>
      <c r="E395" s="30"/>
      <c r="F395" s="30"/>
      <c r="G395" s="30"/>
      <c r="H395" s="30"/>
      <c r="I395" s="30"/>
      <c r="J395" s="32"/>
      <c r="K395" s="33"/>
    </row>
    <row r="396" spans="1:11" ht="24.75" customHeight="1">
      <c r="A396" s="28">
        <v>389</v>
      </c>
      <c r="B396" s="29"/>
      <c r="C396" s="30"/>
      <c r="D396" s="30"/>
      <c r="E396" s="30"/>
      <c r="F396" s="30"/>
      <c r="G396" s="30"/>
      <c r="H396" s="30"/>
      <c r="I396" s="30"/>
      <c r="J396" s="32"/>
      <c r="K396" s="33"/>
    </row>
    <row r="397" spans="1:11" ht="24.75" customHeight="1">
      <c r="A397" s="28">
        <v>390</v>
      </c>
      <c r="B397" s="29"/>
      <c r="C397" s="30"/>
      <c r="D397" s="30"/>
      <c r="E397" s="30"/>
      <c r="F397" s="30"/>
      <c r="G397" s="30"/>
      <c r="H397" s="30"/>
      <c r="I397" s="30"/>
      <c r="J397" s="32"/>
      <c r="K397" s="33"/>
    </row>
    <row r="398" spans="1:11" ht="24.75" customHeight="1">
      <c r="A398" s="28">
        <v>391</v>
      </c>
      <c r="B398" s="29"/>
      <c r="C398" s="30"/>
      <c r="D398" s="30"/>
      <c r="E398" s="30"/>
      <c r="F398" s="30"/>
      <c r="G398" s="30"/>
      <c r="H398" s="30"/>
      <c r="I398" s="30"/>
      <c r="J398" s="32"/>
      <c r="K398" s="33"/>
    </row>
    <row r="399" spans="1:11" ht="24.75" customHeight="1">
      <c r="A399" s="28">
        <v>392</v>
      </c>
      <c r="B399" s="29"/>
      <c r="C399" s="30"/>
      <c r="D399" s="30"/>
      <c r="E399" s="30"/>
      <c r="F399" s="30"/>
      <c r="G399" s="30"/>
      <c r="H399" s="30"/>
      <c r="I399" s="30"/>
      <c r="J399" s="32"/>
      <c r="K399" s="33"/>
    </row>
    <row r="400" spans="1:11" ht="24.75" customHeight="1">
      <c r="A400" s="28">
        <v>393</v>
      </c>
      <c r="B400" s="29"/>
      <c r="C400" s="30"/>
      <c r="D400" s="30"/>
      <c r="E400" s="30"/>
      <c r="F400" s="30"/>
      <c r="G400" s="30"/>
      <c r="H400" s="30"/>
      <c r="I400" s="30"/>
      <c r="J400" s="32"/>
      <c r="K400" s="33"/>
    </row>
    <row r="401" spans="1:11" ht="24.75" customHeight="1">
      <c r="A401" s="28">
        <v>394</v>
      </c>
      <c r="B401" s="29"/>
      <c r="C401" s="30"/>
      <c r="D401" s="30"/>
      <c r="E401" s="30"/>
      <c r="F401" s="30"/>
      <c r="G401" s="30"/>
      <c r="H401" s="30"/>
      <c r="I401" s="30"/>
      <c r="J401" s="32"/>
      <c r="K401" s="33"/>
    </row>
    <row r="402" spans="1:11" ht="24.75" customHeight="1">
      <c r="A402" s="28">
        <v>395</v>
      </c>
      <c r="B402" s="29"/>
      <c r="C402" s="30"/>
      <c r="D402" s="30"/>
      <c r="E402" s="30"/>
      <c r="F402" s="30"/>
      <c r="G402" s="30"/>
      <c r="H402" s="30"/>
      <c r="I402" s="30"/>
      <c r="J402" s="32"/>
      <c r="K402" s="33"/>
    </row>
    <row r="403" spans="1:11" ht="24.75" customHeight="1">
      <c r="A403" s="28">
        <v>396</v>
      </c>
      <c r="B403" s="29"/>
      <c r="C403" s="30"/>
      <c r="D403" s="30"/>
      <c r="E403" s="30"/>
      <c r="F403" s="30"/>
      <c r="G403" s="30"/>
      <c r="H403" s="30"/>
      <c r="I403" s="30"/>
      <c r="J403" s="32"/>
      <c r="K403" s="33"/>
    </row>
    <row r="404" spans="1:11" ht="24.75" customHeight="1">
      <c r="A404" s="28">
        <v>397</v>
      </c>
      <c r="B404" s="29"/>
      <c r="C404" s="30"/>
      <c r="D404" s="30"/>
      <c r="E404" s="30"/>
      <c r="F404" s="30"/>
      <c r="G404" s="30"/>
      <c r="H404" s="30"/>
      <c r="I404" s="30"/>
      <c r="J404" s="32"/>
      <c r="K404" s="33"/>
    </row>
    <row r="405" spans="1:11" ht="24.75" customHeight="1">
      <c r="A405" s="28">
        <v>398</v>
      </c>
      <c r="B405" s="29"/>
      <c r="C405" s="30"/>
      <c r="D405" s="30"/>
      <c r="E405" s="30"/>
      <c r="F405" s="30"/>
      <c r="G405" s="30"/>
      <c r="H405" s="30"/>
      <c r="I405" s="30"/>
      <c r="J405" s="32"/>
      <c r="K405" s="33"/>
    </row>
    <row r="406" spans="1:11" ht="24.75" customHeight="1">
      <c r="A406" s="28">
        <v>399</v>
      </c>
      <c r="B406" s="29"/>
      <c r="C406" s="30"/>
      <c r="D406" s="30"/>
      <c r="E406" s="30"/>
      <c r="F406" s="30"/>
      <c r="G406" s="30"/>
      <c r="H406" s="30"/>
      <c r="I406" s="30"/>
      <c r="J406" s="32"/>
      <c r="K406" s="33"/>
    </row>
    <row r="407" spans="1:11" ht="24.75" customHeight="1">
      <c r="A407" s="28">
        <v>400</v>
      </c>
      <c r="B407" s="29"/>
      <c r="C407" s="30"/>
      <c r="D407" s="30"/>
      <c r="E407" s="30"/>
      <c r="F407" s="30"/>
      <c r="G407" s="30"/>
      <c r="H407" s="30"/>
      <c r="I407" s="30"/>
      <c r="J407" s="32"/>
      <c r="K407" s="33"/>
    </row>
    <row r="408" spans="1:11" ht="24.75" customHeight="1">
      <c r="A408" s="28">
        <v>401</v>
      </c>
      <c r="B408" s="29"/>
      <c r="C408" s="30"/>
      <c r="D408" s="30"/>
      <c r="E408" s="30"/>
      <c r="F408" s="30"/>
      <c r="G408" s="30"/>
      <c r="H408" s="30"/>
      <c r="I408" s="30"/>
      <c r="J408" s="32"/>
      <c r="K408" s="33"/>
    </row>
    <row r="409" spans="1:11" ht="24.75" customHeight="1">
      <c r="A409" s="28">
        <v>402</v>
      </c>
      <c r="B409" s="29"/>
      <c r="C409" s="30"/>
      <c r="D409" s="30"/>
      <c r="E409" s="30"/>
      <c r="F409" s="30"/>
      <c r="G409" s="30"/>
      <c r="H409" s="30"/>
      <c r="I409" s="30"/>
      <c r="J409" s="32"/>
      <c r="K409" s="33"/>
    </row>
    <row r="410" spans="1:11" ht="24.75" customHeight="1">
      <c r="A410" s="28">
        <v>403</v>
      </c>
      <c r="B410" s="29"/>
      <c r="C410" s="30"/>
      <c r="D410" s="30"/>
      <c r="E410" s="30"/>
      <c r="F410" s="30"/>
      <c r="G410" s="30"/>
      <c r="H410" s="30"/>
      <c r="I410" s="30"/>
      <c r="J410" s="32"/>
      <c r="K410" s="33"/>
    </row>
    <row r="411" spans="1:11" ht="24.75" customHeight="1">
      <c r="A411" s="28">
        <v>404</v>
      </c>
      <c r="B411" s="29"/>
      <c r="C411" s="30"/>
      <c r="D411" s="30"/>
      <c r="E411" s="30"/>
      <c r="F411" s="30"/>
      <c r="G411" s="30"/>
      <c r="H411" s="30"/>
      <c r="I411" s="30"/>
      <c r="J411" s="32"/>
      <c r="K411" s="33"/>
    </row>
    <row r="412" spans="1:11" ht="24.75" customHeight="1">
      <c r="A412" s="28">
        <v>405</v>
      </c>
      <c r="B412" s="29"/>
      <c r="C412" s="30"/>
      <c r="D412" s="30"/>
      <c r="E412" s="30"/>
      <c r="F412" s="30"/>
      <c r="G412" s="30"/>
      <c r="H412" s="30"/>
      <c r="I412" s="30"/>
      <c r="J412" s="32"/>
      <c r="K412" s="33"/>
    </row>
    <row r="413" spans="1:11" ht="24.75" customHeight="1">
      <c r="A413" s="28">
        <v>406</v>
      </c>
      <c r="B413" s="29"/>
      <c r="C413" s="30"/>
      <c r="D413" s="30"/>
      <c r="E413" s="30"/>
      <c r="F413" s="30"/>
      <c r="G413" s="30"/>
      <c r="H413" s="30"/>
      <c r="I413" s="30"/>
      <c r="J413" s="32"/>
      <c r="K413" s="33"/>
    </row>
    <row r="414" spans="1:11" ht="24.75" customHeight="1">
      <c r="A414" s="28">
        <v>407</v>
      </c>
      <c r="B414" s="29"/>
      <c r="C414" s="30"/>
      <c r="D414" s="30"/>
      <c r="E414" s="30"/>
      <c r="F414" s="30"/>
      <c r="G414" s="30"/>
      <c r="H414" s="30"/>
      <c r="I414" s="30"/>
      <c r="J414" s="32"/>
      <c r="K414" s="33"/>
    </row>
    <row r="415" spans="1:11" ht="24.75" customHeight="1">
      <c r="A415" s="28">
        <v>408</v>
      </c>
      <c r="B415" s="29"/>
      <c r="C415" s="30"/>
      <c r="D415" s="30"/>
      <c r="E415" s="30"/>
      <c r="F415" s="30"/>
      <c r="G415" s="30"/>
      <c r="H415" s="30"/>
      <c r="I415" s="30"/>
      <c r="J415" s="32"/>
      <c r="K415" s="33"/>
    </row>
    <row r="416" spans="1:11" ht="24.75" customHeight="1">
      <c r="A416" s="28">
        <v>409</v>
      </c>
      <c r="B416" s="29"/>
      <c r="C416" s="30"/>
      <c r="D416" s="30"/>
      <c r="E416" s="30"/>
      <c r="F416" s="30"/>
      <c r="G416" s="30"/>
      <c r="H416" s="30"/>
      <c r="I416" s="30"/>
      <c r="J416" s="32"/>
      <c r="K416" s="33"/>
    </row>
    <row r="417" spans="1:11" ht="24.75" customHeight="1">
      <c r="A417" s="28">
        <v>410</v>
      </c>
      <c r="B417" s="29"/>
      <c r="C417" s="30"/>
      <c r="D417" s="30"/>
      <c r="E417" s="30"/>
      <c r="F417" s="30"/>
      <c r="G417" s="30"/>
      <c r="H417" s="30"/>
      <c r="I417" s="30"/>
      <c r="J417" s="32"/>
      <c r="K417" s="33"/>
    </row>
    <row r="418" spans="1:11" ht="24.75" customHeight="1">
      <c r="A418" s="28">
        <v>411</v>
      </c>
      <c r="B418" s="29"/>
      <c r="C418" s="30"/>
      <c r="D418" s="30"/>
      <c r="E418" s="30"/>
      <c r="F418" s="30"/>
      <c r="G418" s="30"/>
      <c r="H418" s="30"/>
      <c r="I418" s="30"/>
      <c r="J418" s="32"/>
      <c r="K418" s="33"/>
    </row>
    <row r="419" spans="1:11" ht="24.75" customHeight="1">
      <c r="A419" s="28">
        <v>412</v>
      </c>
      <c r="B419" s="29"/>
      <c r="C419" s="30"/>
      <c r="D419" s="30"/>
      <c r="E419" s="30"/>
      <c r="F419" s="30"/>
      <c r="G419" s="30"/>
      <c r="H419" s="30"/>
      <c r="I419" s="30"/>
      <c r="J419" s="32"/>
      <c r="K419" s="33"/>
    </row>
    <row r="420" spans="1:11" ht="24.75" customHeight="1">
      <c r="A420" s="28">
        <v>413</v>
      </c>
      <c r="B420" s="29"/>
      <c r="C420" s="30"/>
      <c r="D420" s="30"/>
      <c r="E420" s="30"/>
      <c r="F420" s="30"/>
      <c r="G420" s="30"/>
      <c r="H420" s="30"/>
      <c r="I420" s="30"/>
      <c r="J420" s="32"/>
      <c r="K420" s="33"/>
    </row>
    <row r="421" spans="1:11" ht="24.75" customHeight="1">
      <c r="A421" s="28">
        <v>414</v>
      </c>
      <c r="B421" s="29"/>
      <c r="C421" s="30"/>
      <c r="D421" s="30"/>
      <c r="E421" s="30"/>
      <c r="F421" s="30"/>
      <c r="G421" s="30"/>
      <c r="H421" s="30"/>
      <c r="I421" s="30"/>
      <c r="J421" s="32"/>
      <c r="K421" s="33"/>
    </row>
    <row r="422" spans="1:11" ht="24.75" customHeight="1">
      <c r="A422" s="28">
        <v>415</v>
      </c>
      <c r="B422" s="29"/>
      <c r="C422" s="30"/>
      <c r="D422" s="30"/>
      <c r="E422" s="30"/>
      <c r="F422" s="30"/>
      <c r="G422" s="30"/>
      <c r="H422" s="30"/>
      <c r="I422" s="30"/>
      <c r="J422" s="32"/>
      <c r="K422" s="33"/>
    </row>
    <row r="423" spans="1:11" ht="24.75" customHeight="1">
      <c r="A423" s="28">
        <v>416</v>
      </c>
      <c r="B423" s="29"/>
      <c r="C423" s="30"/>
      <c r="D423" s="30"/>
      <c r="E423" s="30"/>
      <c r="F423" s="30"/>
      <c r="G423" s="30"/>
      <c r="H423" s="30"/>
      <c r="I423" s="30"/>
      <c r="J423" s="32"/>
      <c r="K423" s="33"/>
    </row>
    <row r="424" spans="1:11" ht="24.75" customHeight="1">
      <c r="A424" s="28">
        <v>417</v>
      </c>
      <c r="B424" s="29"/>
      <c r="C424" s="30"/>
      <c r="D424" s="30"/>
      <c r="E424" s="30"/>
      <c r="F424" s="30"/>
      <c r="G424" s="30"/>
      <c r="H424" s="30"/>
      <c r="I424" s="30"/>
      <c r="J424" s="32"/>
      <c r="K424" s="33"/>
    </row>
    <row r="425" spans="1:11" ht="24.75" customHeight="1">
      <c r="A425" s="28">
        <v>418</v>
      </c>
      <c r="B425" s="29"/>
      <c r="C425" s="30"/>
      <c r="D425" s="30"/>
      <c r="E425" s="30"/>
      <c r="F425" s="30"/>
      <c r="G425" s="30"/>
      <c r="H425" s="30"/>
      <c r="I425" s="30"/>
      <c r="J425" s="32"/>
      <c r="K425" s="33"/>
    </row>
    <row r="426" spans="1:11" ht="24.75" customHeight="1">
      <c r="A426" s="28">
        <v>419</v>
      </c>
      <c r="B426" s="29"/>
      <c r="C426" s="30"/>
      <c r="D426" s="30"/>
      <c r="E426" s="30"/>
      <c r="F426" s="30"/>
      <c r="G426" s="30"/>
      <c r="H426" s="30"/>
      <c r="I426" s="30"/>
      <c r="J426" s="32"/>
      <c r="K426" s="33"/>
    </row>
    <row r="427" spans="1:11" ht="24.75" customHeight="1">
      <c r="A427" s="28">
        <v>420</v>
      </c>
      <c r="B427" s="29"/>
      <c r="C427" s="30"/>
      <c r="D427" s="30"/>
      <c r="E427" s="30"/>
      <c r="F427" s="30"/>
      <c r="G427" s="30"/>
      <c r="H427" s="30"/>
      <c r="I427" s="30"/>
      <c r="J427" s="32"/>
      <c r="K427" s="33"/>
    </row>
    <row r="428" spans="1:11" ht="24.75" customHeight="1">
      <c r="A428" s="28">
        <v>421</v>
      </c>
      <c r="B428" s="29"/>
      <c r="C428" s="30"/>
      <c r="D428" s="30"/>
      <c r="E428" s="30"/>
      <c r="F428" s="30"/>
      <c r="G428" s="30"/>
      <c r="H428" s="30"/>
      <c r="I428" s="30"/>
      <c r="J428" s="32"/>
      <c r="K428" s="33"/>
    </row>
    <row r="429" spans="1:11" ht="24.75" customHeight="1">
      <c r="A429" s="28">
        <v>422</v>
      </c>
      <c r="B429" s="29"/>
      <c r="C429" s="30"/>
      <c r="D429" s="30"/>
      <c r="E429" s="30"/>
      <c r="F429" s="30"/>
      <c r="G429" s="30"/>
      <c r="H429" s="30"/>
      <c r="I429" s="30"/>
      <c r="J429" s="32"/>
      <c r="K429" s="33"/>
    </row>
    <row r="430" spans="1:11" ht="24.75" customHeight="1">
      <c r="A430" s="28">
        <v>423</v>
      </c>
      <c r="B430" s="29"/>
      <c r="C430" s="30"/>
      <c r="D430" s="30"/>
      <c r="E430" s="30"/>
      <c r="F430" s="30"/>
      <c r="G430" s="30"/>
      <c r="H430" s="30"/>
      <c r="I430" s="30"/>
      <c r="J430" s="32"/>
      <c r="K430" s="33"/>
    </row>
    <row r="431" spans="1:11" ht="24.75" customHeight="1">
      <c r="A431" s="28">
        <v>424</v>
      </c>
      <c r="B431" s="29"/>
      <c r="C431" s="30"/>
      <c r="D431" s="30"/>
      <c r="E431" s="30"/>
      <c r="F431" s="30"/>
      <c r="G431" s="30"/>
      <c r="H431" s="30"/>
      <c r="I431" s="30"/>
      <c r="J431" s="32"/>
      <c r="K431" s="33"/>
    </row>
    <row r="432" spans="1:11" ht="24.75" customHeight="1">
      <c r="A432" s="28">
        <v>425</v>
      </c>
      <c r="B432" s="29"/>
      <c r="C432" s="30"/>
      <c r="D432" s="30"/>
      <c r="E432" s="30"/>
      <c r="F432" s="30"/>
      <c r="G432" s="30"/>
      <c r="H432" s="30"/>
      <c r="I432" s="30"/>
      <c r="J432" s="32"/>
      <c r="K432" s="33"/>
    </row>
    <row r="433" spans="1:11" ht="24.75" customHeight="1">
      <c r="A433" s="28">
        <v>426</v>
      </c>
      <c r="B433" s="29"/>
      <c r="C433" s="30"/>
      <c r="D433" s="30"/>
      <c r="E433" s="30"/>
      <c r="F433" s="30"/>
      <c r="G433" s="30"/>
      <c r="H433" s="30"/>
      <c r="I433" s="30"/>
      <c r="J433" s="32"/>
      <c r="K433" s="33"/>
    </row>
    <row r="434" spans="1:11" ht="24.75" customHeight="1">
      <c r="A434" s="28">
        <v>427</v>
      </c>
      <c r="B434" s="29"/>
      <c r="C434" s="30"/>
      <c r="D434" s="30"/>
      <c r="E434" s="30"/>
      <c r="F434" s="30"/>
      <c r="G434" s="30"/>
      <c r="H434" s="30"/>
      <c r="I434" s="30"/>
      <c r="J434" s="32"/>
      <c r="K434" s="33"/>
    </row>
    <row r="435" spans="1:11" ht="24.75" customHeight="1">
      <c r="A435" s="28">
        <v>428</v>
      </c>
      <c r="B435" s="29"/>
      <c r="C435" s="30"/>
      <c r="D435" s="30"/>
      <c r="E435" s="30"/>
      <c r="F435" s="30"/>
      <c r="G435" s="30"/>
      <c r="H435" s="30"/>
      <c r="I435" s="30"/>
      <c r="J435" s="32"/>
      <c r="K435" s="33"/>
    </row>
    <row r="436" spans="1:11" ht="24.75" customHeight="1">
      <c r="A436" s="28">
        <v>429</v>
      </c>
      <c r="B436" s="29"/>
      <c r="C436" s="30"/>
      <c r="D436" s="30"/>
      <c r="E436" s="30"/>
      <c r="F436" s="30"/>
      <c r="G436" s="30"/>
      <c r="H436" s="30"/>
      <c r="I436" s="30"/>
      <c r="J436" s="32"/>
      <c r="K436" s="33"/>
    </row>
    <row r="437" spans="1:11" ht="24.75" customHeight="1">
      <c r="A437" s="28">
        <v>430</v>
      </c>
      <c r="B437" s="29"/>
      <c r="C437" s="30"/>
      <c r="D437" s="30"/>
      <c r="E437" s="30"/>
      <c r="F437" s="30"/>
      <c r="G437" s="30"/>
      <c r="H437" s="30"/>
      <c r="I437" s="30"/>
      <c r="J437" s="32"/>
      <c r="K437" s="33"/>
    </row>
    <row r="438" spans="1:11" ht="24.75" customHeight="1">
      <c r="A438" s="28">
        <v>431</v>
      </c>
      <c r="B438" s="29"/>
      <c r="C438" s="30"/>
      <c r="D438" s="30"/>
      <c r="E438" s="30"/>
      <c r="F438" s="30"/>
      <c r="G438" s="30"/>
      <c r="H438" s="30"/>
      <c r="I438" s="30"/>
      <c r="J438" s="32"/>
      <c r="K438" s="33"/>
    </row>
    <row r="439" spans="1:11" ht="24.75" customHeight="1">
      <c r="A439" s="28">
        <v>432</v>
      </c>
      <c r="B439" s="29"/>
      <c r="C439" s="30"/>
      <c r="D439" s="30"/>
      <c r="E439" s="30"/>
      <c r="F439" s="30"/>
      <c r="G439" s="30"/>
      <c r="H439" s="30"/>
      <c r="I439" s="30"/>
      <c r="J439" s="32"/>
      <c r="K439" s="33"/>
    </row>
    <row r="440" spans="1:11" ht="24.75" customHeight="1">
      <c r="A440" s="28">
        <v>433</v>
      </c>
      <c r="B440" s="29"/>
      <c r="C440" s="30"/>
      <c r="D440" s="30"/>
      <c r="E440" s="30"/>
      <c r="F440" s="30"/>
      <c r="G440" s="30"/>
      <c r="H440" s="30"/>
      <c r="I440" s="30"/>
      <c r="J440" s="32"/>
      <c r="K440" s="33"/>
    </row>
    <row r="441" spans="1:11" ht="24.75" customHeight="1">
      <c r="A441" s="28">
        <v>434</v>
      </c>
      <c r="B441" s="29"/>
      <c r="C441" s="30"/>
      <c r="D441" s="30"/>
      <c r="E441" s="30"/>
      <c r="F441" s="30"/>
      <c r="G441" s="30"/>
      <c r="H441" s="30"/>
      <c r="I441" s="30"/>
      <c r="J441" s="32"/>
      <c r="K441" s="33"/>
    </row>
    <row r="442" spans="1:11" ht="24.75" customHeight="1">
      <c r="A442" s="28">
        <v>435</v>
      </c>
      <c r="B442" s="29"/>
      <c r="C442" s="30"/>
      <c r="D442" s="30"/>
      <c r="E442" s="30"/>
      <c r="F442" s="30"/>
      <c r="G442" s="30"/>
      <c r="H442" s="30"/>
      <c r="I442" s="30"/>
      <c r="J442" s="32"/>
      <c r="K442" s="33"/>
    </row>
    <row r="443" spans="1:11" ht="24.75" customHeight="1">
      <c r="A443" s="28">
        <v>436</v>
      </c>
      <c r="B443" s="29"/>
      <c r="C443" s="30"/>
      <c r="D443" s="30"/>
      <c r="E443" s="30"/>
      <c r="F443" s="30"/>
      <c r="G443" s="30"/>
      <c r="H443" s="30"/>
      <c r="I443" s="30"/>
      <c r="J443" s="32"/>
      <c r="K443" s="33"/>
    </row>
    <row r="444" spans="1:11" ht="24.75" customHeight="1">
      <c r="A444" s="28">
        <v>437</v>
      </c>
      <c r="B444" s="29"/>
      <c r="C444" s="30"/>
      <c r="D444" s="30"/>
      <c r="E444" s="30"/>
      <c r="F444" s="30"/>
      <c r="G444" s="30"/>
      <c r="H444" s="30"/>
      <c r="I444" s="30"/>
      <c r="J444" s="32"/>
      <c r="K444" s="33"/>
    </row>
    <row r="445" spans="1:11" ht="24.75" customHeight="1">
      <c r="A445" s="28">
        <v>438</v>
      </c>
      <c r="B445" s="29"/>
      <c r="C445" s="30"/>
      <c r="D445" s="30"/>
      <c r="E445" s="30"/>
      <c r="F445" s="30"/>
      <c r="G445" s="30"/>
      <c r="H445" s="30"/>
      <c r="I445" s="30"/>
      <c r="J445" s="32"/>
      <c r="K445" s="33"/>
    </row>
    <row r="446" spans="1:11" ht="24.75" customHeight="1">
      <c r="A446" s="28">
        <v>439</v>
      </c>
      <c r="B446" s="29"/>
      <c r="C446" s="30"/>
      <c r="D446" s="30"/>
      <c r="E446" s="30"/>
      <c r="F446" s="30"/>
      <c r="G446" s="30"/>
      <c r="H446" s="30"/>
      <c r="I446" s="30"/>
      <c r="J446" s="32"/>
      <c r="K446" s="33"/>
    </row>
    <row r="447" spans="1:11" ht="24.75" customHeight="1">
      <c r="A447" s="28">
        <v>440</v>
      </c>
      <c r="B447" s="29"/>
      <c r="C447" s="30"/>
      <c r="D447" s="30"/>
      <c r="E447" s="30"/>
      <c r="F447" s="30"/>
      <c r="G447" s="30"/>
      <c r="H447" s="30"/>
      <c r="I447" s="30"/>
      <c r="J447" s="32"/>
      <c r="K447" s="33"/>
    </row>
    <row r="448" spans="1:11" ht="24.75" customHeight="1">
      <c r="A448" s="28">
        <v>441</v>
      </c>
      <c r="B448" s="29"/>
      <c r="C448" s="30"/>
      <c r="D448" s="30"/>
      <c r="E448" s="30"/>
      <c r="F448" s="30"/>
      <c r="G448" s="30"/>
      <c r="H448" s="30"/>
      <c r="I448" s="30"/>
      <c r="J448" s="32"/>
      <c r="K448" s="33"/>
    </row>
    <row r="449" spans="1:11" ht="24.75" customHeight="1">
      <c r="A449" s="28">
        <v>442</v>
      </c>
      <c r="B449" s="29"/>
      <c r="C449" s="30"/>
      <c r="D449" s="30"/>
      <c r="E449" s="30"/>
      <c r="F449" s="30"/>
      <c r="G449" s="30"/>
      <c r="H449" s="30"/>
      <c r="I449" s="30"/>
      <c r="J449" s="32"/>
      <c r="K449" s="33"/>
    </row>
    <row r="450" spans="1:11" ht="24.75" customHeight="1">
      <c r="A450" s="28">
        <v>443</v>
      </c>
      <c r="B450" s="29"/>
      <c r="C450" s="30"/>
      <c r="D450" s="30"/>
      <c r="E450" s="30"/>
      <c r="F450" s="30"/>
      <c r="G450" s="30"/>
      <c r="H450" s="30"/>
      <c r="I450" s="30"/>
      <c r="J450" s="32"/>
      <c r="K450" s="33"/>
    </row>
    <row r="451" spans="1:11" ht="24.75" customHeight="1">
      <c r="A451" s="28">
        <v>444</v>
      </c>
      <c r="B451" s="29"/>
      <c r="C451" s="30"/>
      <c r="D451" s="30"/>
      <c r="E451" s="30"/>
      <c r="F451" s="30"/>
      <c r="G451" s="30"/>
      <c r="H451" s="30"/>
      <c r="I451" s="30"/>
      <c r="J451" s="32"/>
      <c r="K451" s="33"/>
    </row>
    <row r="452" spans="1:11" ht="24.75" customHeight="1">
      <c r="A452" s="28">
        <v>445</v>
      </c>
      <c r="B452" s="29"/>
      <c r="C452" s="30"/>
      <c r="D452" s="30"/>
      <c r="E452" s="30"/>
      <c r="F452" s="30"/>
      <c r="G452" s="30"/>
      <c r="H452" s="30"/>
      <c r="I452" s="30"/>
      <c r="J452" s="32"/>
      <c r="K452" s="33"/>
    </row>
    <row r="453" spans="1:11" ht="24.75" customHeight="1">
      <c r="A453" s="28">
        <v>446</v>
      </c>
      <c r="B453" s="29"/>
      <c r="C453" s="30"/>
      <c r="D453" s="30"/>
      <c r="E453" s="30"/>
      <c r="F453" s="30"/>
      <c r="G453" s="30"/>
      <c r="H453" s="30"/>
      <c r="I453" s="30"/>
      <c r="J453" s="32"/>
      <c r="K453" s="33"/>
    </row>
    <row r="454" spans="1:11" ht="24.75" customHeight="1">
      <c r="A454" s="28">
        <v>447</v>
      </c>
      <c r="B454" s="29"/>
      <c r="C454" s="30"/>
      <c r="D454" s="30"/>
      <c r="E454" s="30"/>
      <c r="F454" s="30"/>
      <c r="G454" s="30"/>
      <c r="H454" s="30"/>
      <c r="I454" s="30"/>
      <c r="J454" s="32"/>
      <c r="K454" s="33"/>
    </row>
    <row r="455" spans="1:11" ht="24.75" customHeight="1">
      <c r="A455" s="28">
        <v>448</v>
      </c>
      <c r="B455" s="29"/>
      <c r="C455" s="30"/>
      <c r="D455" s="30"/>
      <c r="E455" s="30"/>
      <c r="F455" s="30"/>
      <c r="G455" s="30"/>
      <c r="H455" s="30"/>
      <c r="I455" s="30"/>
      <c r="J455" s="32"/>
      <c r="K455" s="33"/>
    </row>
    <row r="456" spans="1:11" ht="24.75" customHeight="1">
      <c r="A456" s="28">
        <v>449</v>
      </c>
      <c r="B456" s="29"/>
      <c r="C456" s="30"/>
      <c r="D456" s="30"/>
      <c r="E456" s="30"/>
      <c r="F456" s="30"/>
      <c r="G456" s="30"/>
      <c r="H456" s="30"/>
      <c r="I456" s="30"/>
      <c r="J456" s="32"/>
      <c r="K456" s="33"/>
    </row>
    <row r="457" spans="1:11" ht="24.75" customHeight="1">
      <c r="A457" s="28">
        <v>450</v>
      </c>
      <c r="B457" s="29"/>
      <c r="C457" s="30"/>
      <c r="D457" s="30"/>
      <c r="E457" s="30"/>
      <c r="F457" s="30"/>
      <c r="G457" s="30"/>
      <c r="H457" s="30"/>
      <c r="I457" s="30"/>
      <c r="J457" s="32"/>
      <c r="K457" s="33"/>
    </row>
    <row r="458" spans="1:11" ht="24.75" customHeight="1">
      <c r="A458" s="28">
        <v>451</v>
      </c>
      <c r="B458" s="29"/>
      <c r="C458" s="30"/>
      <c r="D458" s="30"/>
      <c r="E458" s="30"/>
      <c r="F458" s="30"/>
      <c r="G458" s="30"/>
      <c r="H458" s="30"/>
      <c r="I458" s="30"/>
      <c r="J458" s="32"/>
      <c r="K458" s="33"/>
    </row>
    <row r="459" spans="1:11" ht="24.75" customHeight="1">
      <c r="A459" s="28">
        <v>452</v>
      </c>
      <c r="B459" s="29"/>
      <c r="C459" s="30"/>
      <c r="D459" s="30"/>
      <c r="E459" s="30"/>
      <c r="F459" s="30"/>
      <c r="G459" s="30"/>
      <c r="H459" s="30"/>
      <c r="I459" s="30"/>
      <c r="J459" s="32"/>
      <c r="K459" s="33"/>
    </row>
    <row r="460" spans="1:11" ht="24.75" customHeight="1">
      <c r="A460" s="28">
        <v>453</v>
      </c>
      <c r="B460" s="29"/>
      <c r="C460" s="30"/>
      <c r="D460" s="30"/>
      <c r="E460" s="30"/>
      <c r="F460" s="30"/>
      <c r="G460" s="30"/>
      <c r="H460" s="30"/>
      <c r="I460" s="30"/>
      <c r="J460" s="32"/>
      <c r="K460" s="33"/>
    </row>
    <row r="461" spans="1:11" ht="24.75" customHeight="1">
      <c r="A461" s="28">
        <v>454</v>
      </c>
      <c r="B461" s="29"/>
      <c r="C461" s="30"/>
      <c r="D461" s="30"/>
      <c r="E461" s="30"/>
      <c r="F461" s="30"/>
      <c r="G461" s="30"/>
      <c r="H461" s="30"/>
      <c r="I461" s="30"/>
      <c r="J461" s="32"/>
      <c r="K461" s="33"/>
    </row>
    <row r="462" spans="1:11" ht="24.75" customHeight="1">
      <c r="A462" s="28">
        <v>455</v>
      </c>
      <c r="B462" s="29"/>
      <c r="C462" s="30"/>
      <c r="D462" s="30"/>
      <c r="E462" s="30"/>
      <c r="F462" s="30"/>
      <c r="G462" s="30"/>
      <c r="H462" s="30"/>
      <c r="I462" s="30"/>
      <c r="J462" s="32"/>
      <c r="K462" s="33"/>
    </row>
    <row r="463" spans="1:11" ht="24.75" customHeight="1">
      <c r="A463" s="28">
        <v>456</v>
      </c>
      <c r="B463" s="29"/>
      <c r="C463" s="30"/>
      <c r="D463" s="30"/>
      <c r="E463" s="30"/>
      <c r="F463" s="30"/>
      <c r="G463" s="30"/>
      <c r="H463" s="30"/>
      <c r="I463" s="30"/>
      <c r="J463" s="32"/>
      <c r="K463" s="33"/>
    </row>
    <row r="464" spans="1:11" ht="24.75" customHeight="1">
      <c r="A464" s="28">
        <v>457</v>
      </c>
      <c r="B464" s="29"/>
      <c r="C464" s="30"/>
      <c r="D464" s="30"/>
      <c r="E464" s="30"/>
      <c r="F464" s="30"/>
      <c r="G464" s="30"/>
      <c r="H464" s="30"/>
      <c r="I464" s="30"/>
      <c r="J464" s="32"/>
      <c r="K464" s="33"/>
    </row>
    <row r="465" spans="1:11" ht="24.75" customHeight="1">
      <c r="A465" s="28">
        <v>458</v>
      </c>
      <c r="B465" s="29"/>
      <c r="C465" s="30"/>
      <c r="D465" s="30"/>
      <c r="E465" s="30"/>
      <c r="F465" s="30"/>
      <c r="G465" s="30"/>
      <c r="H465" s="30"/>
      <c r="I465" s="30"/>
      <c r="J465" s="32"/>
      <c r="K465" s="33"/>
    </row>
    <row r="466" spans="1:11" ht="24.75" customHeight="1">
      <c r="A466" s="28">
        <v>459</v>
      </c>
      <c r="B466" s="29"/>
      <c r="C466" s="30"/>
      <c r="D466" s="30"/>
      <c r="E466" s="30"/>
      <c r="F466" s="30"/>
      <c r="G466" s="30"/>
      <c r="H466" s="30"/>
      <c r="I466" s="30"/>
      <c r="J466" s="32"/>
      <c r="K466" s="33"/>
    </row>
    <row r="467" spans="1:11" ht="24.75" customHeight="1">
      <c r="A467" s="28">
        <v>460</v>
      </c>
      <c r="B467" s="29"/>
      <c r="C467" s="30"/>
      <c r="D467" s="30"/>
      <c r="E467" s="30"/>
      <c r="F467" s="30"/>
      <c r="G467" s="30"/>
      <c r="H467" s="30"/>
      <c r="I467" s="30"/>
      <c r="J467" s="32"/>
      <c r="K467" s="33"/>
    </row>
    <row r="468" spans="1:11" ht="24.75" customHeight="1">
      <c r="A468" s="28">
        <v>461</v>
      </c>
      <c r="B468" s="29"/>
      <c r="C468" s="30"/>
      <c r="D468" s="30"/>
      <c r="E468" s="30"/>
      <c r="F468" s="30"/>
      <c r="G468" s="30"/>
      <c r="H468" s="30"/>
      <c r="I468" s="30"/>
      <c r="J468" s="32"/>
      <c r="K468" s="33"/>
    </row>
    <row r="469" spans="1:11" ht="24.75" customHeight="1">
      <c r="A469" s="28">
        <v>462</v>
      </c>
      <c r="B469" s="29"/>
      <c r="C469" s="30"/>
      <c r="D469" s="30"/>
      <c r="E469" s="30"/>
      <c r="F469" s="30"/>
      <c r="G469" s="30"/>
      <c r="H469" s="30"/>
      <c r="I469" s="30"/>
      <c r="J469" s="32"/>
      <c r="K469" s="33"/>
    </row>
    <row r="470" spans="1:11" ht="24.75" customHeight="1">
      <c r="A470" s="28">
        <v>463</v>
      </c>
      <c r="B470" s="29"/>
      <c r="C470" s="30"/>
      <c r="D470" s="30"/>
      <c r="E470" s="30"/>
      <c r="F470" s="30"/>
      <c r="G470" s="30"/>
      <c r="H470" s="30"/>
      <c r="I470" s="30"/>
      <c r="J470" s="32"/>
      <c r="K470" s="33"/>
    </row>
    <row r="471" spans="1:11" ht="24.75" customHeight="1">
      <c r="A471" s="28">
        <v>464</v>
      </c>
      <c r="B471" s="29"/>
      <c r="C471" s="30"/>
      <c r="D471" s="30"/>
      <c r="E471" s="30"/>
      <c r="F471" s="30"/>
      <c r="G471" s="30"/>
      <c r="H471" s="30"/>
      <c r="I471" s="30"/>
      <c r="J471" s="32"/>
      <c r="K471" s="33"/>
    </row>
    <row r="472" spans="1:11" ht="24.75" customHeight="1">
      <c r="A472" s="28">
        <v>465</v>
      </c>
      <c r="B472" s="29"/>
      <c r="C472" s="30"/>
      <c r="D472" s="30"/>
      <c r="E472" s="30"/>
      <c r="F472" s="30"/>
      <c r="G472" s="30"/>
      <c r="H472" s="30"/>
      <c r="I472" s="30"/>
      <c r="J472" s="32"/>
      <c r="K472" s="33"/>
    </row>
    <row r="473" spans="1:11" ht="24.75" customHeight="1">
      <c r="A473" s="28">
        <v>466</v>
      </c>
      <c r="B473" s="29"/>
      <c r="C473" s="30"/>
      <c r="D473" s="30"/>
      <c r="E473" s="30"/>
      <c r="F473" s="30"/>
      <c r="G473" s="30"/>
      <c r="H473" s="30"/>
      <c r="I473" s="30"/>
      <c r="J473" s="32"/>
      <c r="K473" s="33"/>
    </row>
    <row r="474" spans="1:11" ht="24.75" customHeight="1">
      <c r="A474" s="28">
        <v>467</v>
      </c>
      <c r="B474" s="29"/>
      <c r="C474" s="30"/>
      <c r="D474" s="30"/>
      <c r="E474" s="30"/>
      <c r="F474" s="30"/>
      <c r="G474" s="30"/>
      <c r="H474" s="30"/>
      <c r="I474" s="30"/>
      <c r="J474" s="32"/>
      <c r="K474" s="33"/>
    </row>
    <row r="475" spans="1:11" ht="24.75" customHeight="1">
      <c r="A475" s="28">
        <v>468</v>
      </c>
      <c r="B475" s="29"/>
      <c r="C475" s="30"/>
      <c r="D475" s="30"/>
      <c r="E475" s="30"/>
      <c r="F475" s="30"/>
      <c r="G475" s="30"/>
      <c r="H475" s="30"/>
      <c r="I475" s="30"/>
      <c r="J475" s="32"/>
      <c r="K475" s="33"/>
    </row>
    <row r="476" spans="1:11" ht="24.75" customHeight="1">
      <c r="A476" s="28">
        <v>469</v>
      </c>
      <c r="B476" s="29"/>
      <c r="C476" s="30"/>
      <c r="D476" s="30"/>
      <c r="E476" s="30"/>
      <c r="F476" s="30"/>
      <c r="G476" s="30"/>
      <c r="H476" s="30"/>
      <c r="I476" s="30"/>
      <c r="J476" s="32"/>
      <c r="K476" s="33"/>
    </row>
    <row r="477" spans="1:11" ht="24.75" customHeight="1">
      <c r="A477" s="28">
        <v>470</v>
      </c>
      <c r="B477" s="29"/>
      <c r="C477" s="30"/>
      <c r="D477" s="30"/>
      <c r="E477" s="30"/>
      <c r="F477" s="30"/>
      <c r="G477" s="30"/>
      <c r="H477" s="30"/>
      <c r="I477" s="30"/>
      <c r="J477" s="32"/>
      <c r="K477" s="33"/>
    </row>
    <row r="478" spans="1:11" ht="24.75" customHeight="1">
      <c r="A478" s="28">
        <v>471</v>
      </c>
      <c r="B478" s="29"/>
      <c r="C478" s="30"/>
      <c r="D478" s="30"/>
      <c r="E478" s="30"/>
      <c r="F478" s="30"/>
      <c r="G478" s="30"/>
      <c r="H478" s="30"/>
      <c r="I478" s="30"/>
      <c r="J478" s="32"/>
      <c r="K478" s="33"/>
    </row>
    <row r="479" spans="1:11" ht="24.75" customHeight="1">
      <c r="A479" s="28">
        <v>472</v>
      </c>
      <c r="B479" s="29"/>
      <c r="C479" s="30"/>
      <c r="D479" s="30"/>
      <c r="E479" s="30"/>
      <c r="F479" s="30"/>
      <c r="G479" s="30"/>
      <c r="H479" s="30"/>
      <c r="I479" s="30"/>
      <c r="J479" s="32"/>
      <c r="K479" s="33"/>
    </row>
    <row r="480" spans="1:11" ht="24.75" customHeight="1">
      <c r="A480" s="28">
        <v>473</v>
      </c>
      <c r="B480" s="29"/>
      <c r="C480" s="30"/>
      <c r="D480" s="30"/>
      <c r="E480" s="30"/>
      <c r="F480" s="30"/>
      <c r="G480" s="30"/>
      <c r="H480" s="30"/>
      <c r="I480" s="30"/>
      <c r="J480" s="32"/>
      <c r="K480" s="33"/>
    </row>
    <row r="481" spans="1:11" ht="24.75" customHeight="1">
      <c r="A481" s="28">
        <v>474</v>
      </c>
      <c r="B481" s="29"/>
      <c r="C481" s="30"/>
      <c r="D481" s="30"/>
      <c r="E481" s="30"/>
      <c r="F481" s="30"/>
      <c r="G481" s="30"/>
      <c r="H481" s="30"/>
      <c r="I481" s="30"/>
      <c r="J481" s="32"/>
      <c r="K481" s="33"/>
    </row>
    <row r="482" spans="1:11" ht="24.75" customHeight="1">
      <c r="A482" s="28">
        <v>475</v>
      </c>
      <c r="B482" s="29"/>
      <c r="C482" s="30"/>
      <c r="D482" s="30"/>
      <c r="E482" s="30"/>
      <c r="F482" s="30"/>
      <c r="G482" s="30"/>
      <c r="H482" s="30"/>
      <c r="I482" s="30"/>
      <c r="J482" s="32"/>
      <c r="K482" s="33"/>
    </row>
    <row r="483" spans="1:11" ht="24.75" customHeight="1">
      <c r="A483" s="28">
        <v>476</v>
      </c>
      <c r="B483" s="29"/>
      <c r="C483" s="30"/>
      <c r="D483" s="30"/>
      <c r="E483" s="30"/>
      <c r="F483" s="30"/>
      <c r="G483" s="30"/>
      <c r="H483" s="30"/>
      <c r="I483" s="30"/>
      <c r="J483" s="32"/>
      <c r="K483" s="33"/>
    </row>
    <row r="484" spans="1:11" ht="24.75" customHeight="1">
      <c r="A484" s="28">
        <v>477</v>
      </c>
      <c r="B484" s="29"/>
      <c r="C484" s="30"/>
      <c r="D484" s="30"/>
      <c r="E484" s="30"/>
      <c r="F484" s="30"/>
      <c r="G484" s="30"/>
      <c r="H484" s="30"/>
      <c r="I484" s="30"/>
      <c r="J484" s="32"/>
      <c r="K484" s="33"/>
    </row>
    <row r="485" spans="1:11" ht="24.75" customHeight="1">
      <c r="A485" s="28">
        <v>478</v>
      </c>
      <c r="B485" s="29"/>
      <c r="C485" s="30"/>
      <c r="D485" s="30"/>
      <c r="E485" s="30"/>
      <c r="F485" s="30"/>
      <c r="G485" s="30"/>
      <c r="H485" s="30"/>
      <c r="I485" s="30"/>
      <c r="J485" s="32"/>
      <c r="K485" s="33"/>
    </row>
    <row r="486" spans="1:11" ht="24.75" customHeight="1">
      <c r="A486" s="28">
        <v>479</v>
      </c>
      <c r="B486" s="29"/>
      <c r="C486" s="30"/>
      <c r="D486" s="30"/>
      <c r="E486" s="30"/>
      <c r="F486" s="30"/>
      <c r="G486" s="30"/>
      <c r="H486" s="30"/>
      <c r="I486" s="30"/>
      <c r="J486" s="32"/>
      <c r="K486" s="33"/>
    </row>
    <row r="487" spans="1:11" ht="24.75" customHeight="1">
      <c r="A487" s="28">
        <v>480</v>
      </c>
      <c r="B487" s="29"/>
      <c r="C487" s="30"/>
      <c r="D487" s="30"/>
      <c r="E487" s="30"/>
      <c r="F487" s="30"/>
      <c r="G487" s="30"/>
      <c r="H487" s="30"/>
      <c r="I487" s="30"/>
      <c r="J487" s="32"/>
      <c r="K487" s="33"/>
    </row>
    <row r="488" spans="1:11" ht="24.75" customHeight="1">
      <c r="A488" s="28">
        <v>481</v>
      </c>
      <c r="B488" s="29"/>
      <c r="C488" s="30"/>
      <c r="D488" s="30"/>
      <c r="E488" s="30"/>
      <c r="F488" s="30"/>
      <c r="G488" s="30"/>
      <c r="H488" s="30"/>
      <c r="I488" s="30"/>
      <c r="J488" s="32"/>
      <c r="K488" s="33"/>
    </row>
    <row r="489" spans="1:11" ht="24.75" customHeight="1">
      <c r="A489" s="28">
        <v>482</v>
      </c>
      <c r="B489" s="29"/>
      <c r="C489" s="30"/>
      <c r="D489" s="30"/>
      <c r="E489" s="30"/>
      <c r="F489" s="30"/>
      <c r="G489" s="30"/>
      <c r="H489" s="30"/>
      <c r="I489" s="30"/>
      <c r="J489" s="32"/>
      <c r="K489" s="33"/>
    </row>
    <row r="490" spans="1:11" ht="24.75" customHeight="1">
      <c r="A490" s="28">
        <v>483</v>
      </c>
      <c r="B490" s="29"/>
      <c r="C490" s="30"/>
      <c r="D490" s="30"/>
      <c r="E490" s="30"/>
      <c r="F490" s="30"/>
      <c r="G490" s="30"/>
      <c r="H490" s="30"/>
      <c r="I490" s="30"/>
      <c r="J490" s="32"/>
      <c r="K490" s="33"/>
    </row>
    <row r="491" spans="1:11" ht="24.75" customHeight="1">
      <c r="A491" s="28">
        <v>484</v>
      </c>
      <c r="B491" s="29"/>
      <c r="C491" s="30"/>
      <c r="D491" s="30"/>
      <c r="E491" s="30"/>
      <c r="F491" s="30"/>
      <c r="G491" s="30"/>
      <c r="H491" s="30"/>
      <c r="I491" s="30"/>
      <c r="J491" s="32"/>
      <c r="K491" s="33"/>
    </row>
    <row r="492" spans="1:11" ht="24.75" customHeight="1">
      <c r="A492" s="28">
        <v>485</v>
      </c>
      <c r="B492" s="29"/>
      <c r="C492" s="30"/>
      <c r="D492" s="30"/>
      <c r="E492" s="30"/>
      <c r="F492" s="30"/>
      <c r="G492" s="30"/>
      <c r="H492" s="30"/>
      <c r="I492" s="30"/>
      <c r="J492" s="32"/>
      <c r="K492" s="33"/>
    </row>
    <row r="493" spans="1:11" ht="24.75" customHeight="1">
      <c r="A493" s="28">
        <v>486</v>
      </c>
      <c r="B493" s="29"/>
      <c r="C493" s="30"/>
      <c r="D493" s="30"/>
      <c r="E493" s="30"/>
      <c r="F493" s="30"/>
      <c r="G493" s="30"/>
      <c r="H493" s="30"/>
      <c r="I493" s="30"/>
      <c r="J493" s="32"/>
      <c r="K493" s="33"/>
    </row>
    <row r="494" spans="1:11" ht="24.75" customHeight="1">
      <c r="A494" s="28">
        <v>487</v>
      </c>
      <c r="B494" s="29"/>
      <c r="C494" s="30"/>
      <c r="D494" s="30"/>
      <c r="E494" s="30"/>
      <c r="F494" s="30"/>
      <c r="G494" s="30"/>
      <c r="H494" s="30"/>
      <c r="I494" s="30"/>
      <c r="J494" s="32"/>
      <c r="K494" s="33"/>
    </row>
    <row r="495" spans="1:11" ht="24.75" customHeight="1">
      <c r="A495" s="28">
        <v>488</v>
      </c>
      <c r="B495" s="29"/>
      <c r="C495" s="30"/>
      <c r="D495" s="30"/>
      <c r="E495" s="30"/>
      <c r="F495" s="30"/>
      <c r="G495" s="30"/>
      <c r="H495" s="30"/>
      <c r="I495" s="30"/>
      <c r="J495" s="32"/>
      <c r="K495" s="33"/>
    </row>
    <row r="496" spans="1:11" ht="24.75" customHeight="1">
      <c r="A496" s="28">
        <v>489</v>
      </c>
      <c r="B496" s="29"/>
      <c r="C496" s="30"/>
      <c r="D496" s="30"/>
      <c r="E496" s="30"/>
      <c r="F496" s="30"/>
      <c r="G496" s="30"/>
      <c r="H496" s="30"/>
      <c r="I496" s="30"/>
      <c r="J496" s="32"/>
      <c r="K496" s="33"/>
    </row>
    <row r="497" spans="1:11" ht="24.75" customHeight="1">
      <c r="A497" s="28">
        <v>490</v>
      </c>
      <c r="B497" s="29"/>
      <c r="C497" s="30"/>
      <c r="D497" s="30"/>
      <c r="E497" s="30"/>
      <c r="F497" s="30"/>
      <c r="G497" s="30"/>
      <c r="H497" s="30"/>
      <c r="I497" s="30"/>
      <c r="J497" s="32"/>
      <c r="K497" s="33"/>
    </row>
    <row r="498" spans="1:11" ht="24.75" customHeight="1">
      <c r="A498" s="28">
        <v>491</v>
      </c>
      <c r="B498" s="29"/>
      <c r="C498" s="30"/>
      <c r="D498" s="30"/>
      <c r="E498" s="30"/>
      <c r="F498" s="30"/>
      <c r="G498" s="30"/>
      <c r="H498" s="30"/>
      <c r="I498" s="30"/>
      <c r="J498" s="32"/>
      <c r="K498" s="33"/>
    </row>
    <row r="499" spans="1:11" ht="24.75" customHeight="1">
      <c r="A499" s="28">
        <v>492</v>
      </c>
      <c r="B499" s="29"/>
      <c r="C499" s="30"/>
      <c r="D499" s="30"/>
      <c r="E499" s="30"/>
      <c r="F499" s="30"/>
      <c r="G499" s="30"/>
      <c r="H499" s="30"/>
      <c r="I499" s="30"/>
      <c r="J499" s="32"/>
      <c r="K499" s="33"/>
    </row>
    <row r="500" spans="1:11" ht="24.75" customHeight="1">
      <c r="A500" s="28">
        <v>493</v>
      </c>
      <c r="B500" s="29"/>
      <c r="C500" s="30"/>
      <c r="D500" s="30"/>
      <c r="E500" s="30"/>
      <c r="F500" s="30"/>
      <c r="G500" s="30"/>
      <c r="H500" s="30"/>
      <c r="I500" s="30"/>
      <c r="J500" s="32"/>
      <c r="K500" s="33"/>
    </row>
    <row r="501" spans="1:11" ht="24.75" customHeight="1">
      <c r="A501" s="28">
        <v>494</v>
      </c>
      <c r="B501" s="29"/>
      <c r="C501" s="30"/>
      <c r="D501" s="30"/>
      <c r="E501" s="30"/>
      <c r="F501" s="30"/>
      <c r="G501" s="30"/>
      <c r="H501" s="30"/>
      <c r="I501" s="30"/>
      <c r="J501" s="32"/>
      <c r="K501" s="33"/>
    </row>
    <row r="502" spans="1:11" ht="24.75" customHeight="1">
      <c r="A502" s="28">
        <v>495</v>
      </c>
      <c r="B502" s="29"/>
      <c r="C502" s="30"/>
      <c r="D502" s="30"/>
      <c r="E502" s="30"/>
      <c r="F502" s="30"/>
      <c r="G502" s="30"/>
      <c r="H502" s="30"/>
      <c r="I502" s="30"/>
      <c r="J502" s="32"/>
      <c r="K502" s="33"/>
    </row>
    <row r="503" spans="1:11" ht="24.75" customHeight="1">
      <c r="A503" s="28">
        <v>496</v>
      </c>
      <c r="B503" s="29"/>
      <c r="C503" s="30"/>
      <c r="D503" s="30"/>
      <c r="E503" s="30"/>
      <c r="F503" s="30"/>
      <c r="G503" s="30"/>
      <c r="H503" s="30"/>
      <c r="I503" s="30"/>
      <c r="J503" s="32"/>
      <c r="K503" s="33"/>
    </row>
    <row r="504" spans="1:11" ht="24.75" customHeight="1">
      <c r="A504" s="28">
        <v>497</v>
      </c>
      <c r="B504" s="29"/>
      <c r="C504" s="30"/>
      <c r="D504" s="30"/>
      <c r="E504" s="30"/>
      <c r="F504" s="30"/>
      <c r="G504" s="30"/>
      <c r="H504" s="30"/>
      <c r="I504" s="30"/>
      <c r="J504" s="32"/>
      <c r="K504" s="33"/>
    </row>
    <row r="505" spans="1:11" ht="24.75" customHeight="1">
      <c r="A505" s="28">
        <v>498</v>
      </c>
      <c r="B505" s="29"/>
      <c r="C505" s="30"/>
      <c r="D505" s="30"/>
      <c r="E505" s="30"/>
      <c r="F505" s="30"/>
      <c r="G505" s="30"/>
      <c r="H505" s="30"/>
      <c r="I505" s="30"/>
      <c r="J505" s="32"/>
      <c r="K505" s="33"/>
    </row>
    <row r="506" spans="1:11" ht="24.75" customHeight="1">
      <c r="A506" s="28">
        <v>499</v>
      </c>
      <c r="B506" s="29"/>
      <c r="C506" s="30"/>
      <c r="D506" s="30"/>
      <c r="E506" s="30"/>
      <c r="F506" s="30"/>
      <c r="G506" s="30"/>
      <c r="H506" s="30"/>
      <c r="I506" s="30"/>
      <c r="J506" s="32"/>
      <c r="K506" s="33"/>
    </row>
    <row r="507" spans="1:11" ht="24.75" customHeight="1" thickBot="1">
      <c r="A507" s="34">
        <v>500</v>
      </c>
      <c r="B507" s="35"/>
      <c r="C507" s="36"/>
      <c r="D507" s="36"/>
      <c r="E507" s="36"/>
      <c r="F507" s="36"/>
      <c r="G507" s="36"/>
      <c r="H507" s="36"/>
      <c r="I507" s="36"/>
      <c r="J507" s="37"/>
      <c r="K507" s="38"/>
    </row>
  </sheetData>
  <mergeCells count="2">
    <mergeCell ref="C2:G2"/>
    <mergeCell ref="C4:D4"/>
  </mergeCells>
  <conditionalFormatting sqref="J8:J507">
    <cfRule type="containsText" dxfId="19" priority="1" operator="containsText" text="0">
      <formula>NOT(ISERROR(SEARCH("0",J8)))</formula>
    </cfRule>
  </conditionalFormatting>
  <conditionalFormatting sqref="B8:K507">
    <cfRule type="expression" dxfId="18" priority="2">
      <formula>$C$4&lt;&gt;""</formula>
    </cfRule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H52"/>
  <sheetViews>
    <sheetView showGridLines="0" zoomScale="70" zoomScaleNormal="70" workbookViewId="0">
      <selection activeCell="K8" sqref="K8"/>
    </sheetView>
  </sheetViews>
  <sheetFormatPr defaultColWidth="8.85546875" defaultRowHeight="15.75"/>
  <cols>
    <col min="1" max="1" width="6.7109375" style="86" customWidth="1"/>
    <col min="2" max="2" width="28.28515625" style="86" customWidth="1"/>
    <col min="3" max="8" width="4.7109375" style="92" customWidth="1"/>
    <col min="9" max="32" width="4.7109375" style="86" customWidth="1"/>
    <col min="33" max="34" width="18.140625" style="86" customWidth="1"/>
    <col min="35" max="16384" width="8.85546875" style="86"/>
  </cols>
  <sheetData>
    <row r="2" spans="1:34" ht="22.9" customHeight="1">
      <c r="B2" s="536" t="s">
        <v>70</v>
      </c>
      <c r="C2" s="536"/>
      <c r="D2" s="536"/>
      <c r="E2" s="536"/>
      <c r="F2" s="536"/>
      <c r="G2" s="536"/>
      <c r="H2" s="536"/>
      <c r="I2" s="536"/>
      <c r="J2" s="536"/>
      <c r="K2" s="536"/>
      <c r="L2" s="536"/>
      <c r="M2" s="536"/>
      <c r="N2" s="536"/>
      <c r="O2" s="536"/>
      <c r="P2" s="536"/>
    </row>
    <row r="3" spans="1:34">
      <c r="B3" s="545" t="s">
        <v>93</v>
      </c>
      <c r="C3" s="545"/>
      <c r="D3" s="545"/>
      <c r="E3" s="545"/>
      <c r="F3" s="545"/>
      <c r="G3" s="545"/>
      <c r="H3" s="545"/>
      <c r="I3" s="545"/>
      <c r="J3" s="545"/>
      <c r="K3" s="545"/>
      <c r="L3" s="545"/>
      <c r="M3" s="545"/>
      <c r="N3" s="545"/>
      <c r="O3" s="545"/>
      <c r="P3" s="545"/>
      <c r="Q3" s="91"/>
    </row>
    <row r="4" spans="1:34">
      <c r="A4" s="52">
        <v>1</v>
      </c>
      <c r="B4" s="50" t="s">
        <v>64</v>
      </c>
    </row>
    <row r="5" spans="1:34" ht="16.5" thickBot="1">
      <c r="A5" s="52"/>
      <c r="B5" s="50"/>
    </row>
    <row r="6" spans="1:34" ht="30" customHeight="1" thickBot="1">
      <c r="B6" s="93" t="s">
        <v>47</v>
      </c>
      <c r="C6" s="614"/>
      <c r="D6" s="615"/>
      <c r="E6" s="615"/>
      <c r="F6" s="615"/>
      <c r="G6" s="615"/>
      <c r="H6" s="615"/>
      <c r="I6" s="615"/>
      <c r="J6" s="615"/>
      <c r="K6" s="615"/>
      <c r="L6" s="615"/>
      <c r="M6" s="615"/>
      <c r="N6" s="615"/>
      <c r="O6" s="615"/>
      <c r="P6" s="615"/>
      <c r="Q6" s="615"/>
      <c r="R6" s="616"/>
      <c r="U6" s="91" t="s">
        <v>62</v>
      </c>
      <c r="V6" s="91"/>
      <c r="W6" s="91"/>
      <c r="X6" s="91"/>
      <c r="Z6" s="618"/>
      <c r="AA6" s="544"/>
      <c r="AB6" s="544"/>
      <c r="AC6" s="544"/>
      <c r="AD6" s="544"/>
      <c r="AE6" s="544"/>
      <c r="AF6" s="544"/>
      <c r="AG6" s="619"/>
    </row>
    <row r="7" spans="1:34" ht="30" customHeight="1" thickBot="1">
      <c r="B7" s="91" t="s">
        <v>157</v>
      </c>
      <c r="C7" s="624"/>
      <c r="D7" s="625"/>
      <c r="E7" s="625"/>
      <c r="F7" s="625"/>
      <c r="G7" s="626"/>
      <c r="U7" s="91" t="s">
        <v>63</v>
      </c>
      <c r="V7" s="91"/>
      <c r="W7" s="91"/>
      <c r="X7" s="91"/>
      <c r="Z7" s="618"/>
      <c r="AA7" s="544"/>
      <c r="AB7" s="544"/>
      <c r="AC7" s="544"/>
      <c r="AD7" s="544"/>
      <c r="AE7" s="544"/>
      <c r="AF7" s="544"/>
      <c r="AG7" s="619"/>
    </row>
    <row r="8" spans="1:34" ht="30" customHeight="1" thickBot="1">
      <c r="B8" s="93" t="s">
        <v>20</v>
      </c>
      <c r="C8" s="555"/>
      <c r="D8" s="556"/>
      <c r="E8" s="556"/>
      <c r="F8" s="556"/>
      <c r="G8" s="557"/>
      <c r="U8" s="627" t="s">
        <v>164</v>
      </c>
      <c r="V8" s="627"/>
      <c r="W8" s="627"/>
      <c r="X8" s="627"/>
      <c r="Y8" s="628"/>
      <c r="Z8" s="618"/>
      <c r="AA8" s="544"/>
      <c r="AB8" s="544"/>
      <c r="AC8" s="544"/>
      <c r="AD8" s="544"/>
      <c r="AE8" s="544"/>
      <c r="AF8" s="544"/>
      <c r="AG8" s="619"/>
    </row>
    <row r="9" spans="1:34" ht="30" customHeight="1" thickBot="1">
      <c r="B9" s="93" t="s">
        <v>21</v>
      </c>
      <c r="C9" s="614"/>
      <c r="D9" s="615"/>
      <c r="E9" s="615"/>
      <c r="F9" s="615"/>
      <c r="G9" s="615"/>
      <c r="H9" s="615"/>
      <c r="I9" s="615"/>
      <c r="J9" s="615"/>
      <c r="K9" s="615"/>
      <c r="L9" s="615"/>
      <c r="M9" s="615"/>
      <c r="N9" s="615"/>
      <c r="O9" s="615"/>
      <c r="P9" s="615"/>
      <c r="Q9" s="615"/>
      <c r="R9" s="616"/>
      <c r="U9" s="620" t="s">
        <v>144</v>
      </c>
      <c r="V9" s="620"/>
      <c r="W9" s="620"/>
      <c r="X9" s="620"/>
      <c r="Y9" s="620"/>
      <c r="Z9" s="621"/>
      <c r="AA9" s="622"/>
      <c r="AB9" s="623"/>
    </row>
    <row r="10" spans="1:34" ht="30" customHeight="1" thickBot="1">
      <c r="B10" s="93" t="s">
        <v>24</v>
      </c>
      <c r="C10" s="618"/>
      <c r="D10" s="619"/>
      <c r="G10" s="617" t="s">
        <v>25</v>
      </c>
      <c r="H10" s="617"/>
      <c r="I10" s="617"/>
      <c r="J10" s="621"/>
      <c r="K10" s="623"/>
    </row>
    <row r="11" spans="1:34" ht="30" customHeight="1"/>
    <row r="12" spans="1:34" ht="15.6" customHeight="1">
      <c r="A12" s="52">
        <v>2</v>
      </c>
      <c r="B12" s="566" t="s">
        <v>65</v>
      </c>
      <c r="C12" s="566"/>
      <c r="D12" s="566"/>
      <c r="E12" s="566"/>
      <c r="F12" s="566"/>
      <c r="G12" s="566"/>
      <c r="H12" s="566"/>
      <c r="I12" s="566"/>
      <c r="J12" s="566"/>
      <c r="K12" s="566"/>
    </row>
    <row r="13" spans="1:34" ht="10.9" customHeight="1" thickBot="1">
      <c r="C13" s="95"/>
    </row>
    <row r="14" spans="1:34" ht="25.15" customHeight="1" thickBot="1">
      <c r="B14" s="194" t="s">
        <v>52</v>
      </c>
      <c r="C14" s="540"/>
      <c r="D14" s="523"/>
      <c r="E14" s="541"/>
      <c r="F14" s="522"/>
      <c r="G14" s="523"/>
      <c r="H14" s="524"/>
      <c r="I14" s="522"/>
      <c r="J14" s="523"/>
      <c r="K14" s="524"/>
      <c r="L14" s="522"/>
      <c r="M14" s="523"/>
      <c r="N14" s="524"/>
      <c r="O14" s="522"/>
      <c r="P14" s="523"/>
      <c r="Q14" s="524"/>
      <c r="R14" s="540"/>
      <c r="S14" s="523"/>
      <c r="T14" s="541"/>
      <c r="U14" s="522"/>
      <c r="V14" s="523"/>
      <c r="W14" s="524"/>
      <c r="X14" s="540"/>
      <c r="Y14" s="523"/>
      <c r="Z14" s="541"/>
      <c r="AA14" s="522"/>
      <c r="AB14" s="523"/>
      <c r="AC14" s="524"/>
      <c r="AD14" s="540"/>
      <c r="AE14" s="523"/>
      <c r="AF14" s="541"/>
      <c r="AG14" s="197" t="s">
        <v>51</v>
      </c>
      <c r="AH14" s="126"/>
    </row>
    <row r="15" spans="1:34" ht="25.15" customHeight="1" thickBot="1">
      <c r="B15" s="130" t="s">
        <v>48</v>
      </c>
      <c r="C15" s="567"/>
      <c r="D15" s="568"/>
      <c r="E15" s="569"/>
      <c r="F15" s="558"/>
      <c r="G15" s="559"/>
      <c r="H15" s="560"/>
      <c r="I15" s="533"/>
      <c r="J15" s="534"/>
      <c r="K15" s="535"/>
      <c r="L15" s="537"/>
      <c r="M15" s="538"/>
      <c r="N15" s="539"/>
      <c r="O15" s="533"/>
      <c r="P15" s="534"/>
      <c r="Q15" s="535"/>
      <c r="R15" s="534"/>
      <c r="S15" s="544"/>
      <c r="T15" s="544"/>
      <c r="U15" s="537"/>
      <c r="V15" s="538"/>
      <c r="W15" s="539"/>
      <c r="X15" s="542"/>
      <c r="Y15" s="538"/>
      <c r="Z15" s="543"/>
      <c r="AA15" s="537"/>
      <c r="AB15" s="538"/>
      <c r="AC15" s="539"/>
      <c r="AD15" s="542"/>
      <c r="AE15" s="538"/>
      <c r="AF15" s="543"/>
      <c r="AG15" s="496">
        <f>SUM(C15:AF15)</f>
        <v>0</v>
      </c>
      <c r="AH15" s="125"/>
    </row>
    <row r="16" spans="1:34" s="92" customFormat="1">
      <c r="B16" s="562" t="s">
        <v>134</v>
      </c>
      <c r="C16" s="128">
        <v>1</v>
      </c>
      <c r="D16" s="112">
        <v>2</v>
      </c>
      <c r="E16" s="129">
        <v>3</v>
      </c>
      <c r="F16" s="118">
        <v>1</v>
      </c>
      <c r="G16" s="112">
        <v>2</v>
      </c>
      <c r="H16" s="113">
        <v>3</v>
      </c>
      <c r="I16" s="118">
        <v>1</v>
      </c>
      <c r="J16" s="112">
        <v>2</v>
      </c>
      <c r="K16" s="113">
        <v>3</v>
      </c>
      <c r="L16" s="118">
        <v>1</v>
      </c>
      <c r="M16" s="112">
        <v>2</v>
      </c>
      <c r="N16" s="113">
        <v>3</v>
      </c>
      <c r="O16" s="118">
        <v>1</v>
      </c>
      <c r="P16" s="112">
        <v>2</v>
      </c>
      <c r="Q16" s="113">
        <v>3</v>
      </c>
      <c r="R16" s="114">
        <v>1</v>
      </c>
      <c r="S16" s="112">
        <v>2</v>
      </c>
      <c r="T16" s="129">
        <v>3</v>
      </c>
      <c r="U16" s="118">
        <v>1</v>
      </c>
      <c r="V16" s="112">
        <v>2</v>
      </c>
      <c r="W16" s="113">
        <v>3</v>
      </c>
      <c r="X16" s="114">
        <v>1</v>
      </c>
      <c r="Y16" s="112">
        <v>2</v>
      </c>
      <c r="Z16" s="129">
        <v>3</v>
      </c>
      <c r="AA16" s="118">
        <v>1</v>
      </c>
      <c r="AB16" s="112">
        <v>2</v>
      </c>
      <c r="AC16" s="113">
        <v>3</v>
      </c>
      <c r="AD16" s="114">
        <v>1</v>
      </c>
      <c r="AE16" s="112">
        <v>2</v>
      </c>
      <c r="AF16" s="113">
        <v>3</v>
      </c>
      <c r="AG16" s="195"/>
      <c r="AH16" s="125"/>
    </row>
    <row r="17" spans="1:34" ht="31.15" customHeight="1" thickBot="1">
      <c r="B17" s="563"/>
      <c r="C17" s="103"/>
      <c r="D17" s="90"/>
      <c r="E17" s="108"/>
      <c r="F17" s="102"/>
      <c r="G17" s="485"/>
      <c r="H17" s="88"/>
      <c r="I17" s="102"/>
      <c r="J17" s="103"/>
      <c r="K17" s="124"/>
      <c r="L17" s="102"/>
      <c r="M17" s="103"/>
      <c r="N17" s="124"/>
      <c r="O17" s="102"/>
      <c r="P17" s="103"/>
      <c r="Q17" s="124"/>
      <c r="R17" s="103"/>
      <c r="S17" s="103"/>
      <c r="T17" s="127"/>
      <c r="U17" s="102"/>
      <c r="V17" s="103"/>
      <c r="W17" s="124"/>
      <c r="X17" s="103"/>
      <c r="Y17" s="103"/>
      <c r="Z17" s="127"/>
      <c r="AA17" s="102"/>
      <c r="AB17" s="103"/>
      <c r="AC17" s="124"/>
      <c r="AD17" s="103"/>
      <c r="AE17" s="103"/>
      <c r="AF17" s="124"/>
      <c r="AG17" s="195"/>
      <c r="AH17" s="125"/>
    </row>
    <row r="18" spans="1:34" ht="9.6" customHeight="1" thickBot="1">
      <c r="B18" s="104"/>
      <c r="C18" s="95"/>
      <c r="D18" s="95"/>
      <c r="E18" s="95"/>
      <c r="F18" s="95"/>
      <c r="G18" s="95"/>
      <c r="H18" s="95"/>
      <c r="I18" s="105"/>
      <c r="J18" s="105"/>
      <c r="K18" s="105"/>
      <c r="L18" s="95"/>
      <c r="M18" s="95"/>
      <c r="N18" s="95"/>
      <c r="O18" s="94"/>
      <c r="P18" s="94"/>
      <c r="Q18" s="94"/>
      <c r="R18" s="94"/>
      <c r="S18" s="94"/>
      <c r="T18" s="94"/>
      <c r="U18" s="95"/>
      <c r="V18" s="95"/>
      <c r="W18" s="95"/>
      <c r="X18" s="95"/>
      <c r="Y18" s="95"/>
      <c r="Z18" s="95"/>
      <c r="AA18" s="95"/>
      <c r="AB18" s="95"/>
      <c r="AC18" s="95"/>
      <c r="AD18" s="95"/>
      <c r="AE18" s="95"/>
      <c r="AF18" s="95"/>
      <c r="AG18" s="196"/>
    </row>
    <row r="19" spans="1:34" ht="28.9" customHeight="1">
      <c r="B19" s="106" t="s">
        <v>49</v>
      </c>
      <c r="C19" s="525"/>
      <c r="D19" s="526"/>
      <c r="E19" s="527"/>
      <c r="F19" s="526"/>
      <c r="G19" s="526"/>
      <c r="H19" s="526"/>
      <c r="I19" s="525"/>
      <c r="J19" s="526"/>
      <c r="K19" s="527"/>
      <c r="L19" s="528"/>
      <c r="M19" s="529"/>
      <c r="N19" s="530"/>
      <c r="O19" s="531"/>
      <c r="P19" s="529"/>
      <c r="Q19" s="532"/>
      <c r="R19" s="526"/>
      <c r="S19" s="593"/>
      <c r="T19" s="594"/>
      <c r="U19" s="531"/>
      <c r="V19" s="529"/>
      <c r="W19" s="532"/>
      <c r="X19" s="528"/>
      <c r="Y19" s="529"/>
      <c r="Z19" s="530"/>
      <c r="AA19" s="531"/>
      <c r="AB19" s="529"/>
      <c r="AC19" s="532"/>
      <c r="AD19" s="528"/>
      <c r="AE19" s="529"/>
      <c r="AF19" s="530"/>
      <c r="AG19" s="198" t="s">
        <v>51</v>
      </c>
    </row>
    <row r="20" spans="1:34" ht="18" customHeight="1" thickBot="1">
      <c r="B20" s="107" t="s">
        <v>48</v>
      </c>
      <c r="C20" s="576"/>
      <c r="D20" s="577"/>
      <c r="E20" s="578"/>
      <c r="F20" s="577"/>
      <c r="G20" s="577"/>
      <c r="H20" s="577"/>
      <c r="I20" s="598"/>
      <c r="J20" s="599"/>
      <c r="K20" s="600"/>
      <c r="L20" s="598"/>
      <c r="M20" s="599"/>
      <c r="N20" s="600"/>
      <c r="O20" s="601"/>
      <c r="P20" s="602"/>
      <c r="Q20" s="603"/>
      <c r="R20" s="588"/>
      <c r="S20" s="589"/>
      <c r="T20" s="590"/>
      <c r="U20" s="591"/>
      <c r="V20" s="586"/>
      <c r="W20" s="592"/>
      <c r="X20" s="585"/>
      <c r="Y20" s="586"/>
      <c r="Z20" s="587"/>
      <c r="AA20" s="591"/>
      <c r="AB20" s="586"/>
      <c r="AC20" s="592"/>
      <c r="AD20" s="585"/>
      <c r="AE20" s="586"/>
      <c r="AF20" s="587"/>
      <c r="AG20" s="497">
        <f>SUM(C20:AF20)</f>
        <v>0</v>
      </c>
    </row>
    <row r="21" spans="1:34" ht="22.9" customHeight="1">
      <c r="B21" s="575" t="s">
        <v>134</v>
      </c>
      <c r="C21" s="96">
        <v>1</v>
      </c>
      <c r="D21" s="97">
        <v>2</v>
      </c>
      <c r="E21" s="98">
        <v>3</v>
      </c>
      <c r="F21" s="99">
        <v>1</v>
      </c>
      <c r="G21" s="97">
        <v>2</v>
      </c>
      <c r="H21" s="100">
        <v>3</v>
      </c>
      <c r="I21" s="101">
        <v>1</v>
      </c>
      <c r="J21" s="97">
        <v>2</v>
      </c>
      <c r="K21" s="98">
        <v>3</v>
      </c>
      <c r="L21" s="99">
        <v>1</v>
      </c>
      <c r="M21" s="97">
        <v>2</v>
      </c>
      <c r="N21" s="100">
        <v>3</v>
      </c>
      <c r="O21" s="101">
        <v>1</v>
      </c>
      <c r="P21" s="97">
        <v>2</v>
      </c>
      <c r="Q21" s="98">
        <v>3</v>
      </c>
      <c r="R21" s="99">
        <v>1</v>
      </c>
      <c r="S21" s="97">
        <v>2</v>
      </c>
      <c r="T21" s="100">
        <v>3</v>
      </c>
      <c r="U21" s="101">
        <v>1</v>
      </c>
      <c r="V21" s="97">
        <v>2</v>
      </c>
      <c r="W21" s="98">
        <v>3</v>
      </c>
      <c r="X21" s="99">
        <v>1</v>
      </c>
      <c r="Y21" s="97">
        <v>2</v>
      </c>
      <c r="Z21" s="100">
        <v>3</v>
      </c>
      <c r="AA21" s="101">
        <v>1</v>
      </c>
      <c r="AB21" s="97">
        <v>2</v>
      </c>
      <c r="AC21" s="98">
        <v>3</v>
      </c>
      <c r="AD21" s="99">
        <v>1</v>
      </c>
      <c r="AE21" s="97">
        <v>2</v>
      </c>
      <c r="AF21" s="98">
        <v>3</v>
      </c>
    </row>
    <row r="22" spans="1:34" ht="22.9" customHeight="1" thickBot="1">
      <c r="B22" s="563"/>
      <c r="C22" s="102"/>
      <c r="D22" s="485"/>
      <c r="E22" s="486"/>
      <c r="F22" s="103"/>
      <c r="G22" s="485"/>
      <c r="H22" s="108"/>
      <c r="I22" s="102"/>
      <c r="J22" s="485"/>
      <c r="K22" s="486"/>
      <c r="L22" s="103"/>
      <c r="M22" s="192"/>
      <c r="N22" s="108"/>
      <c r="O22" s="102"/>
      <c r="P22" s="192"/>
      <c r="Q22" s="193"/>
      <c r="R22" s="103"/>
      <c r="S22" s="192"/>
      <c r="T22" s="108"/>
      <c r="U22" s="102"/>
      <c r="V22" s="192"/>
      <c r="W22" s="193"/>
      <c r="X22" s="103"/>
      <c r="Y22" s="192"/>
      <c r="Z22" s="108"/>
      <c r="AA22" s="102"/>
      <c r="AB22" s="192"/>
      <c r="AC22" s="193"/>
      <c r="AD22" s="103"/>
      <c r="AE22" s="192"/>
      <c r="AF22" s="193"/>
    </row>
    <row r="23" spans="1:34" ht="15" customHeight="1" thickBot="1">
      <c r="B23" s="104"/>
      <c r="C23" s="95"/>
      <c r="D23" s="95"/>
      <c r="E23" s="95"/>
      <c r="F23" s="95"/>
      <c r="G23" s="95"/>
      <c r="H23" s="95"/>
      <c r="I23" s="95"/>
      <c r="J23" s="95"/>
      <c r="K23" s="95"/>
      <c r="L23" s="95"/>
      <c r="M23" s="95"/>
      <c r="N23" s="95"/>
      <c r="O23" s="95"/>
      <c r="P23" s="95"/>
      <c r="Q23" s="95"/>
      <c r="R23" s="94"/>
      <c r="S23" s="94"/>
      <c r="T23" s="94"/>
      <c r="U23" s="95"/>
      <c r="V23" s="95"/>
      <c r="W23" s="95"/>
      <c r="X23" s="95"/>
      <c r="Y23" s="95"/>
      <c r="Z23" s="95"/>
      <c r="AA23" s="95"/>
      <c r="AB23" s="95"/>
      <c r="AC23" s="95"/>
      <c r="AD23" s="95"/>
      <c r="AE23" s="95"/>
      <c r="AF23" s="95"/>
    </row>
    <row r="24" spans="1:34" ht="25.15" customHeight="1">
      <c r="B24" s="109" t="s">
        <v>53</v>
      </c>
      <c r="C24" s="570" t="s">
        <v>52</v>
      </c>
      <c r="D24" s="571"/>
      <c r="E24" s="572"/>
      <c r="F24" s="573" t="s">
        <v>49</v>
      </c>
      <c r="G24" s="571"/>
      <c r="H24" s="574"/>
      <c r="I24" s="605" t="s">
        <v>51</v>
      </c>
      <c r="J24" s="606"/>
      <c r="K24" s="607"/>
      <c r="L24" s="94"/>
      <c r="M24" s="94"/>
      <c r="N24" s="94"/>
      <c r="O24" s="94"/>
      <c r="P24" s="94"/>
      <c r="Q24" s="94"/>
      <c r="R24" s="94"/>
      <c r="S24" s="94"/>
      <c r="T24" s="94"/>
      <c r="U24" s="95"/>
      <c r="V24" s="95"/>
      <c r="W24" s="95"/>
      <c r="X24" s="95"/>
      <c r="Y24" s="95"/>
      <c r="Z24" s="95"/>
      <c r="AA24" s="95"/>
      <c r="AB24" s="95"/>
      <c r="AC24" s="95"/>
      <c r="AD24" s="95"/>
      <c r="AE24" s="95"/>
      <c r="AF24" s="95"/>
    </row>
    <row r="25" spans="1:34" ht="25.15" customHeight="1" thickBot="1">
      <c r="B25" s="110" t="s">
        <v>48</v>
      </c>
      <c r="C25" s="611"/>
      <c r="D25" s="612"/>
      <c r="E25" s="613"/>
      <c r="F25" s="611"/>
      <c r="G25" s="612"/>
      <c r="H25" s="612"/>
      <c r="I25" s="608">
        <f>SUM(C25:H25)</f>
        <v>0</v>
      </c>
      <c r="J25" s="609"/>
      <c r="K25" s="610"/>
      <c r="L25" s="95"/>
      <c r="M25" s="95"/>
      <c r="N25" s="95"/>
      <c r="O25" s="94"/>
      <c r="P25" s="94"/>
      <c r="Q25" s="94"/>
      <c r="R25" s="94"/>
      <c r="S25" s="94"/>
      <c r="T25" s="94"/>
      <c r="U25" s="95"/>
      <c r="V25" s="95"/>
      <c r="W25" s="95"/>
      <c r="X25" s="95"/>
      <c r="Y25" s="95"/>
      <c r="Z25" s="95"/>
      <c r="AA25" s="95"/>
      <c r="AB25" s="95"/>
      <c r="AC25" s="95"/>
      <c r="AD25" s="95"/>
      <c r="AE25" s="95"/>
      <c r="AF25" s="95"/>
    </row>
    <row r="26" spans="1:34" ht="22.9" customHeight="1">
      <c r="B26" s="564" t="s">
        <v>134</v>
      </c>
      <c r="C26" s="111">
        <v>1</v>
      </c>
      <c r="D26" s="112">
        <v>2</v>
      </c>
      <c r="E26" s="113">
        <v>3</v>
      </c>
      <c r="F26" s="114">
        <v>1</v>
      </c>
      <c r="G26" s="112">
        <v>2</v>
      </c>
      <c r="H26" s="113">
        <v>3</v>
      </c>
      <c r="I26" s="105"/>
      <c r="J26" s="105"/>
      <c r="K26" s="105"/>
      <c r="L26" s="95"/>
      <c r="M26" s="121"/>
      <c r="N26" s="95"/>
      <c r="O26" s="94"/>
      <c r="P26" s="94"/>
      <c r="Q26" s="94"/>
      <c r="R26" s="94"/>
      <c r="S26" s="94"/>
      <c r="T26" s="94"/>
      <c r="U26" s="95"/>
      <c r="V26" s="95"/>
      <c r="W26" s="95"/>
      <c r="X26" s="95"/>
      <c r="Y26" s="95"/>
      <c r="Z26" s="95"/>
      <c r="AA26" s="95"/>
      <c r="AB26" s="95"/>
      <c r="AC26" s="95"/>
      <c r="AD26" s="95"/>
      <c r="AE26" s="95"/>
      <c r="AF26" s="95"/>
    </row>
    <row r="27" spans="1:34" ht="22.9" customHeight="1" thickBot="1">
      <c r="B27" s="565"/>
      <c r="C27" s="102"/>
      <c r="D27" s="485"/>
      <c r="E27" s="486"/>
      <c r="F27" s="103"/>
      <c r="G27" s="485"/>
      <c r="H27" s="486"/>
      <c r="I27" s="105"/>
      <c r="J27" s="105"/>
      <c r="K27" s="105"/>
      <c r="L27" s="95"/>
      <c r="M27" s="95"/>
      <c r="N27" s="95"/>
      <c r="O27" s="94"/>
      <c r="P27" s="94"/>
      <c r="Q27" s="94"/>
      <c r="R27" s="94"/>
      <c r="S27" s="94"/>
      <c r="T27" s="94"/>
      <c r="U27" s="95"/>
      <c r="V27" s="95"/>
      <c r="W27" s="95"/>
      <c r="X27" s="95"/>
      <c r="Y27" s="95"/>
      <c r="Z27" s="95"/>
      <c r="AA27" s="95"/>
      <c r="AB27" s="95"/>
      <c r="AC27" s="95"/>
      <c r="AD27" s="95"/>
      <c r="AE27" s="95"/>
      <c r="AF27" s="95"/>
    </row>
    <row r="28" spans="1:34" ht="23.45" customHeight="1">
      <c r="B28" s="115"/>
      <c r="C28" s="95"/>
      <c r="D28" s="95"/>
      <c r="E28" s="95"/>
      <c r="F28" s="95"/>
      <c r="G28" s="95"/>
      <c r="H28" s="95"/>
      <c r="I28" s="105"/>
      <c r="J28" s="105"/>
      <c r="K28" s="105"/>
      <c r="L28" s="95"/>
      <c r="M28" s="95"/>
      <c r="N28" s="95"/>
      <c r="O28" s="94"/>
      <c r="P28" s="94"/>
      <c r="Q28" s="94"/>
      <c r="R28" s="94"/>
      <c r="S28" s="94"/>
      <c r="T28" s="94"/>
      <c r="U28" s="95"/>
      <c r="V28" s="95"/>
      <c r="W28" s="95"/>
      <c r="X28" s="95"/>
      <c r="Y28" s="95"/>
      <c r="Z28" s="95"/>
      <c r="AA28" s="95"/>
      <c r="AB28" s="95"/>
      <c r="AC28" s="95"/>
      <c r="AD28" s="95"/>
      <c r="AE28" s="95"/>
      <c r="AF28" s="95"/>
    </row>
    <row r="29" spans="1:34" ht="22.15" customHeight="1">
      <c r="A29" s="52">
        <v>3</v>
      </c>
      <c r="B29" s="604" t="s">
        <v>89</v>
      </c>
      <c r="C29" s="604"/>
      <c r="D29" s="604"/>
      <c r="E29" s="604"/>
      <c r="F29" s="604"/>
      <c r="G29" s="604"/>
      <c r="H29" s="604"/>
      <c r="I29" s="604"/>
      <c r="J29" s="604"/>
      <c r="K29" s="604"/>
      <c r="L29" s="604"/>
      <c r="M29" s="604"/>
      <c r="N29" s="604"/>
      <c r="O29" s="604"/>
      <c r="P29" s="604"/>
      <c r="Q29" s="604"/>
      <c r="R29" s="604"/>
      <c r="S29" s="94"/>
      <c r="T29" s="94"/>
      <c r="U29" s="95"/>
      <c r="V29" s="95"/>
      <c r="W29" s="95"/>
      <c r="X29" s="95"/>
      <c r="Y29" s="95"/>
      <c r="Z29" s="95"/>
      <c r="AA29" s="95"/>
      <c r="AB29" s="95"/>
      <c r="AC29" s="95"/>
      <c r="AD29" s="95"/>
      <c r="AE29" s="95"/>
      <c r="AF29" s="95"/>
    </row>
    <row r="30" spans="1:34" ht="7.9" customHeight="1" thickBot="1">
      <c r="A30" s="52"/>
      <c r="B30" s="54"/>
      <c r="C30" s="54"/>
      <c r="D30" s="54"/>
      <c r="E30" s="54"/>
      <c r="F30" s="54"/>
      <c r="G30" s="54"/>
      <c r="H30" s="54"/>
      <c r="I30" s="105"/>
      <c r="J30" s="105"/>
      <c r="K30" s="105"/>
      <c r="L30" s="95"/>
      <c r="M30" s="95"/>
      <c r="N30" s="95"/>
      <c r="O30" s="94"/>
      <c r="P30" s="94"/>
      <c r="Q30" s="94"/>
      <c r="R30" s="94"/>
      <c r="S30" s="94"/>
      <c r="T30" s="94"/>
      <c r="U30" s="95"/>
      <c r="V30" s="95"/>
      <c r="W30" s="95"/>
      <c r="X30" s="95"/>
      <c r="Y30" s="95"/>
      <c r="Z30" s="95"/>
      <c r="AA30" s="95"/>
      <c r="AB30" s="95"/>
      <c r="AC30" s="95"/>
      <c r="AD30" s="95"/>
      <c r="AE30" s="95"/>
      <c r="AF30" s="95"/>
    </row>
    <row r="31" spans="1:34" ht="16.5" thickBot="1">
      <c r="B31" s="83" t="s">
        <v>115</v>
      </c>
      <c r="C31" s="595" t="s">
        <v>52</v>
      </c>
      <c r="D31" s="595"/>
      <c r="E31" s="595" t="s">
        <v>49</v>
      </c>
      <c r="F31" s="595"/>
      <c r="G31" s="596" t="s">
        <v>51</v>
      </c>
      <c r="H31" s="597"/>
      <c r="I31" s="105"/>
      <c r="J31" s="105"/>
      <c r="K31" s="105"/>
      <c r="L31" s="95"/>
      <c r="M31" s="95"/>
      <c r="N31" s="95"/>
      <c r="O31" s="94"/>
      <c r="P31" s="94"/>
      <c r="Q31" s="94"/>
      <c r="R31" s="94"/>
      <c r="S31" s="94"/>
      <c r="T31" s="94"/>
      <c r="U31" s="95"/>
      <c r="V31" s="95"/>
      <c r="W31" s="95"/>
      <c r="X31" s="95"/>
      <c r="Y31" s="95"/>
      <c r="Z31" s="95"/>
      <c r="AA31" s="95"/>
      <c r="AB31" s="95"/>
      <c r="AC31" s="95"/>
      <c r="AD31" s="95"/>
      <c r="AE31" s="95"/>
      <c r="AF31" s="95"/>
    </row>
    <row r="32" spans="1:34">
      <c r="B32" s="84" t="s">
        <v>90</v>
      </c>
      <c r="C32" s="582"/>
      <c r="D32" s="582"/>
      <c r="E32" s="582"/>
      <c r="F32" s="582"/>
      <c r="G32" s="582">
        <f>SUM(C32:F32)</f>
        <v>0</v>
      </c>
      <c r="H32" s="583"/>
      <c r="I32" s="105"/>
      <c r="J32" s="105"/>
      <c r="K32" s="105"/>
      <c r="L32" s="95"/>
      <c r="M32" s="95"/>
      <c r="N32" s="95"/>
      <c r="O32" s="94"/>
      <c r="P32" s="94"/>
      <c r="Q32" s="94"/>
      <c r="R32" s="94"/>
      <c r="S32" s="94"/>
      <c r="T32" s="94"/>
      <c r="U32" s="95"/>
      <c r="V32" s="95"/>
      <c r="W32" s="95"/>
      <c r="X32" s="95"/>
      <c r="Y32" s="95"/>
      <c r="Z32" s="95"/>
      <c r="AA32" s="95"/>
      <c r="AB32" s="95"/>
      <c r="AC32" s="95"/>
      <c r="AD32" s="95"/>
      <c r="AE32" s="95"/>
      <c r="AF32" s="95"/>
    </row>
    <row r="33" spans="1:32" ht="21.6" customHeight="1" thickBot="1">
      <c r="B33" s="85" t="s">
        <v>91</v>
      </c>
      <c r="C33" s="581"/>
      <c r="D33" s="581"/>
      <c r="E33" s="581"/>
      <c r="F33" s="581"/>
      <c r="G33" s="581">
        <f>SUM(C33:F33)</f>
        <v>0</v>
      </c>
      <c r="H33" s="584"/>
      <c r="I33" s="105"/>
      <c r="J33" s="105"/>
      <c r="K33" s="105"/>
      <c r="L33" s="95"/>
      <c r="M33" s="95"/>
      <c r="N33" s="95"/>
      <c r="O33" s="94"/>
      <c r="P33" s="94"/>
      <c r="Q33" s="94"/>
      <c r="R33" s="94"/>
      <c r="S33" s="94"/>
      <c r="T33" s="94"/>
      <c r="U33" s="95"/>
      <c r="V33" s="95"/>
      <c r="W33" s="95"/>
      <c r="X33" s="95"/>
      <c r="Y33" s="95"/>
      <c r="Z33" s="95"/>
      <c r="AA33" s="95"/>
      <c r="AB33" s="95"/>
      <c r="AC33" s="95"/>
      <c r="AD33" s="95"/>
      <c r="AE33" s="95"/>
      <c r="AF33" s="95"/>
    </row>
    <row r="34" spans="1:32">
      <c r="B34" s="115"/>
      <c r="C34" s="95"/>
      <c r="D34" s="95"/>
      <c r="E34" s="95"/>
      <c r="F34" s="95"/>
      <c r="G34" s="95"/>
      <c r="H34" s="95"/>
      <c r="I34" s="105"/>
      <c r="J34" s="105"/>
      <c r="K34" s="105"/>
      <c r="L34" s="95"/>
      <c r="M34" s="95"/>
      <c r="N34" s="95"/>
      <c r="O34" s="94"/>
      <c r="P34" s="94"/>
      <c r="Q34" s="94"/>
      <c r="R34" s="94"/>
      <c r="S34" s="94"/>
      <c r="T34" s="94"/>
      <c r="U34" s="95"/>
      <c r="V34" s="95"/>
      <c r="W34" s="95"/>
      <c r="X34" s="95"/>
      <c r="Y34" s="95"/>
      <c r="Z34" s="95"/>
      <c r="AA34" s="95"/>
      <c r="AB34" s="95"/>
      <c r="AC34" s="95"/>
      <c r="AD34" s="95"/>
      <c r="AE34" s="95"/>
      <c r="AF34" s="95"/>
    </row>
    <row r="35" spans="1:32" s="50" customFormat="1" ht="15.6" customHeight="1">
      <c r="A35" s="52">
        <v>4</v>
      </c>
      <c r="B35" s="561" t="s">
        <v>67</v>
      </c>
      <c r="C35" s="561"/>
      <c r="D35" s="561"/>
      <c r="E35" s="561"/>
      <c r="F35" s="561"/>
      <c r="G35" s="561"/>
      <c r="H35" s="51"/>
    </row>
    <row r="36" spans="1:32" ht="10.15" customHeight="1" thickBot="1">
      <c r="B36" s="116"/>
      <c r="C36" s="116"/>
      <c r="D36" s="116"/>
      <c r="E36" s="116"/>
      <c r="F36" s="116"/>
      <c r="G36" s="116"/>
      <c r="H36" s="95"/>
    </row>
    <row r="37" spans="1:32" ht="34.9" customHeight="1" thickBot="1">
      <c r="B37" s="117" t="s">
        <v>68</v>
      </c>
      <c r="C37" s="579" t="s">
        <v>50</v>
      </c>
      <c r="D37" s="579"/>
      <c r="E37" s="579"/>
      <c r="F37" s="579"/>
      <c r="G37" s="579"/>
      <c r="H37" s="579"/>
      <c r="I37" s="579"/>
      <c r="J37" s="579"/>
      <c r="K37" s="579"/>
      <c r="L37" s="580"/>
      <c r="O37" s="94"/>
    </row>
    <row r="38" spans="1:32" ht="49.9" customHeight="1">
      <c r="B38" s="118" t="s">
        <v>9</v>
      </c>
      <c r="C38" s="549"/>
      <c r="D38" s="549"/>
      <c r="E38" s="549"/>
      <c r="F38" s="549"/>
      <c r="G38" s="549"/>
      <c r="H38" s="549"/>
      <c r="I38" s="549"/>
      <c r="J38" s="549"/>
      <c r="K38" s="549"/>
      <c r="L38" s="550"/>
    </row>
    <row r="39" spans="1:32" ht="49.9" customHeight="1">
      <c r="B39" s="119" t="s">
        <v>10</v>
      </c>
      <c r="C39" s="551"/>
      <c r="D39" s="551"/>
      <c r="E39" s="551"/>
      <c r="F39" s="551"/>
      <c r="G39" s="551"/>
      <c r="H39" s="551"/>
      <c r="I39" s="551"/>
      <c r="J39" s="551"/>
      <c r="K39" s="551"/>
      <c r="L39" s="552"/>
    </row>
    <row r="40" spans="1:32" ht="49.9" customHeight="1" thickBot="1">
      <c r="B40" s="120" t="s">
        <v>11</v>
      </c>
      <c r="C40" s="553"/>
      <c r="D40" s="553"/>
      <c r="E40" s="553"/>
      <c r="F40" s="553"/>
      <c r="G40" s="553"/>
      <c r="H40" s="553"/>
      <c r="I40" s="553"/>
      <c r="J40" s="553"/>
      <c r="K40" s="553"/>
      <c r="L40" s="554"/>
    </row>
    <row r="41" spans="1:32">
      <c r="C41" s="95"/>
      <c r="D41" s="94"/>
      <c r="E41" s="95"/>
      <c r="F41" s="95"/>
      <c r="G41" s="95"/>
      <c r="H41" s="95"/>
    </row>
    <row r="42" spans="1:32">
      <c r="A42" s="52">
        <v>5</v>
      </c>
      <c r="B42" s="546" t="s">
        <v>66</v>
      </c>
      <c r="C42" s="546"/>
      <c r="D42" s="546"/>
      <c r="E42" s="546"/>
      <c r="F42" s="546"/>
      <c r="G42" s="546"/>
      <c r="H42" s="546"/>
      <c r="I42" s="546"/>
      <c r="J42" s="546"/>
      <c r="K42" s="546"/>
      <c r="L42" s="546"/>
    </row>
    <row r="43" spans="1:32" ht="16.5" thickBot="1">
      <c r="B43" s="121"/>
      <c r="C43" s="122"/>
      <c r="D43" s="94"/>
      <c r="E43" s="95"/>
      <c r="F43" s="95"/>
      <c r="G43" s="95"/>
      <c r="H43" s="95"/>
    </row>
    <row r="44" spans="1:32" ht="36" customHeight="1" thickBot="1">
      <c r="B44" s="123" t="s">
        <v>69</v>
      </c>
      <c r="C44" s="547" t="s">
        <v>50</v>
      </c>
      <c r="D44" s="547"/>
      <c r="E44" s="547"/>
      <c r="F44" s="547"/>
      <c r="G44" s="547"/>
      <c r="H44" s="547"/>
      <c r="I44" s="547"/>
      <c r="J44" s="547"/>
      <c r="K44" s="547"/>
      <c r="L44" s="548"/>
    </row>
    <row r="45" spans="1:32" ht="49.9" customHeight="1">
      <c r="B45" s="118"/>
      <c r="C45" s="549"/>
      <c r="D45" s="549"/>
      <c r="E45" s="549"/>
      <c r="F45" s="549"/>
      <c r="G45" s="549"/>
      <c r="H45" s="549"/>
      <c r="I45" s="549"/>
      <c r="J45" s="549"/>
      <c r="K45" s="549"/>
      <c r="L45" s="550"/>
    </row>
    <row r="46" spans="1:32" ht="49.9" customHeight="1">
      <c r="B46" s="119"/>
      <c r="C46" s="551"/>
      <c r="D46" s="551"/>
      <c r="E46" s="551"/>
      <c r="F46" s="551"/>
      <c r="G46" s="551"/>
      <c r="H46" s="551"/>
      <c r="I46" s="551"/>
      <c r="J46" s="551"/>
      <c r="K46" s="551"/>
      <c r="L46" s="552"/>
    </row>
    <row r="47" spans="1:32" ht="49.9" customHeight="1" thickBot="1">
      <c r="B47" s="120"/>
      <c r="C47" s="553"/>
      <c r="D47" s="553"/>
      <c r="E47" s="553"/>
      <c r="F47" s="553"/>
      <c r="G47" s="553"/>
      <c r="H47" s="553"/>
      <c r="I47" s="553"/>
      <c r="J47" s="553"/>
      <c r="K47" s="553"/>
      <c r="L47" s="554"/>
    </row>
    <row r="48" spans="1:32">
      <c r="C48" s="95"/>
      <c r="D48" s="94"/>
      <c r="E48" s="95"/>
      <c r="F48" s="95"/>
      <c r="G48" s="95"/>
      <c r="H48" s="95"/>
    </row>
    <row r="49" spans="3:8">
      <c r="C49" s="95"/>
      <c r="D49" s="94"/>
      <c r="E49" s="95"/>
      <c r="F49" s="95"/>
      <c r="G49" s="95"/>
      <c r="H49" s="95"/>
    </row>
    <row r="50" spans="3:8">
      <c r="C50" s="95"/>
      <c r="D50" s="94"/>
      <c r="E50" s="95"/>
      <c r="F50" s="95"/>
      <c r="G50" s="95"/>
      <c r="H50" s="95"/>
    </row>
    <row r="51" spans="3:8">
      <c r="C51" s="95"/>
      <c r="D51" s="94"/>
      <c r="E51" s="95"/>
      <c r="F51" s="95"/>
      <c r="G51" s="95"/>
      <c r="H51" s="95"/>
    </row>
    <row r="52" spans="3:8">
      <c r="C52" s="95"/>
      <c r="D52" s="94"/>
      <c r="E52" s="95"/>
      <c r="F52" s="95"/>
      <c r="G52" s="95"/>
      <c r="H52" s="95"/>
    </row>
  </sheetData>
  <sheetProtection selectLockedCells="1"/>
  <dataConsolidate/>
  <mergeCells count="85">
    <mergeCell ref="C6:R6"/>
    <mergeCell ref="G10:I10"/>
    <mergeCell ref="C10:D10"/>
    <mergeCell ref="U9:Y9"/>
    <mergeCell ref="Z9:AB9"/>
    <mergeCell ref="J10:K10"/>
    <mergeCell ref="C9:R9"/>
    <mergeCell ref="C7:G7"/>
    <mergeCell ref="U8:Y8"/>
    <mergeCell ref="Z6:AG6"/>
    <mergeCell ref="Z7:AG7"/>
    <mergeCell ref="Z8:AG8"/>
    <mergeCell ref="C31:D31"/>
    <mergeCell ref="E31:F31"/>
    <mergeCell ref="G31:H31"/>
    <mergeCell ref="L20:N20"/>
    <mergeCell ref="O20:Q20"/>
    <mergeCell ref="B29:R29"/>
    <mergeCell ref="I24:K24"/>
    <mergeCell ref="I25:K25"/>
    <mergeCell ref="C25:E25"/>
    <mergeCell ref="F25:H25"/>
    <mergeCell ref="F20:H20"/>
    <mergeCell ref="I20:K20"/>
    <mergeCell ref="AD20:AF20"/>
    <mergeCell ref="R20:T20"/>
    <mergeCell ref="U20:W20"/>
    <mergeCell ref="X20:Z20"/>
    <mergeCell ref="R19:T19"/>
    <mergeCell ref="U19:W19"/>
    <mergeCell ref="X19:Z19"/>
    <mergeCell ref="AA19:AC19"/>
    <mergeCell ref="AA20:AC20"/>
    <mergeCell ref="AD19:AF19"/>
    <mergeCell ref="C37:L37"/>
    <mergeCell ref="C33:D33"/>
    <mergeCell ref="E33:F33"/>
    <mergeCell ref="C32:D32"/>
    <mergeCell ref="E32:F32"/>
    <mergeCell ref="G32:H32"/>
    <mergeCell ref="G33:H33"/>
    <mergeCell ref="C39:L39"/>
    <mergeCell ref="C40:L40"/>
    <mergeCell ref="C8:G8"/>
    <mergeCell ref="F15:H15"/>
    <mergeCell ref="B35:G35"/>
    <mergeCell ref="B16:B17"/>
    <mergeCell ref="B26:B27"/>
    <mergeCell ref="B12:K12"/>
    <mergeCell ref="C14:E14"/>
    <mergeCell ref="C15:E15"/>
    <mergeCell ref="F14:H14"/>
    <mergeCell ref="C38:L38"/>
    <mergeCell ref="C24:E24"/>
    <mergeCell ref="F24:H24"/>
    <mergeCell ref="B21:B22"/>
    <mergeCell ref="C20:E20"/>
    <mergeCell ref="B42:L42"/>
    <mergeCell ref="C44:L44"/>
    <mergeCell ref="C45:L45"/>
    <mergeCell ref="C46:L46"/>
    <mergeCell ref="C47:L47"/>
    <mergeCell ref="B2:P2"/>
    <mergeCell ref="AA14:AC14"/>
    <mergeCell ref="AA15:AC15"/>
    <mergeCell ref="AD14:AF14"/>
    <mergeCell ref="AD15:AF15"/>
    <mergeCell ref="R14:T14"/>
    <mergeCell ref="R15:T15"/>
    <mergeCell ref="U14:W14"/>
    <mergeCell ref="U15:W15"/>
    <mergeCell ref="X14:Z14"/>
    <mergeCell ref="X15:Z15"/>
    <mergeCell ref="I14:K14"/>
    <mergeCell ref="I15:K15"/>
    <mergeCell ref="L14:N14"/>
    <mergeCell ref="L15:N15"/>
    <mergeCell ref="B3:P3"/>
    <mergeCell ref="O14:Q14"/>
    <mergeCell ref="C19:E19"/>
    <mergeCell ref="F19:H19"/>
    <mergeCell ref="I19:K19"/>
    <mergeCell ref="L19:N19"/>
    <mergeCell ref="O19:Q19"/>
    <mergeCell ref="O15:Q15"/>
  </mergeCells>
  <conditionalFormatting sqref="AG15">
    <cfRule type="cellIs" dxfId="17" priority="1" operator="equal">
      <formula>$C$32</formula>
    </cfRule>
    <cfRule type="cellIs" dxfId="16" priority="5" operator="notEqual">
      <formula>$C$32</formula>
    </cfRule>
  </conditionalFormatting>
  <conditionalFormatting sqref="AG20">
    <cfRule type="cellIs" dxfId="15" priority="2" operator="equal">
      <formula>$E$32</formula>
    </cfRule>
    <cfRule type="cellIs" dxfId="14" priority="4" operator="notEqual">
      <formula>$E$32</formula>
    </cfRule>
  </conditionalFormatting>
  <dataValidations count="4">
    <dataValidation type="list" allowBlank="1" showInputMessage="1" showErrorMessage="1" sqref="D41 D43 D48:D52">
      <formula1>"KUIZ 1,KUIZ 2,KUIZ 3,KUIZ 4,UJIAN BERTULIS 1,UJIAN BERTULIS 2,UJIAN BERTULIS 3,TUGASAN BERTULIS 1,TUGASAN BERTULIS 2,TUGASAN BERTULIS 3,AMALI 1,AMALI 2,AMALI 3,AMALI 4,AMALI 5,PEMBENTANGAN 1,PEMBENTANGAN 2,UJIAN LISAN,PA-TEORI,PA-AMALI"</formula1>
    </dataValidation>
    <dataValidation allowBlank="1" showInputMessage="1" showErrorMessage="1" error="Sila masukkan nilai pemberat" sqref="C15:E15"/>
    <dataValidation type="list" allowBlank="1" showInputMessage="1" showErrorMessage="1" sqref="C7:G7">
      <formula1>"UMUM,VOKASIONAL UMUM,VOKASIONAL PTA,VOKASIONAL OJT"</formula1>
    </dataValidation>
    <dataValidation type="list" allowBlank="1" showInputMessage="1" showErrorMessage="1" sqref="C10:D10">
      <formula1>"1,2,3,4,SP"</formula1>
    </dataValidation>
  </dataValidations>
  <pageMargins left="0.55118110236220474" right="0.59055118110236227" top="0.31496062992125984" bottom="0.59055118110236227" header="0.31496062992125984" footer="0.31496062992125984"/>
  <pageSetup paperSize="9" scale="55" orientation="landscape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294"/>
  <sheetViews>
    <sheetView showGridLines="0" zoomScale="70" zoomScaleNormal="70" workbookViewId="0">
      <pane xSplit="5" ySplit="11" topLeftCell="S12" activePane="bottomRight" state="frozen"/>
      <selection activeCell="AJ12" sqref="AJ12"/>
      <selection pane="topRight" activeCell="AJ12" sqref="AJ12"/>
      <selection pane="bottomLeft" activeCell="AJ12" sqref="AJ12"/>
      <selection pane="bottomRight" activeCell="U18" sqref="U18:W18"/>
    </sheetView>
  </sheetViews>
  <sheetFormatPr defaultColWidth="10.28515625" defaultRowHeight="15.75"/>
  <cols>
    <col min="1" max="1" width="5.85546875" style="131" customWidth="1"/>
    <col min="2" max="2" width="50.5703125" style="131" customWidth="1"/>
    <col min="3" max="3" width="14" style="131" customWidth="1"/>
    <col min="4" max="4" width="17.85546875" style="131" customWidth="1"/>
    <col min="5" max="5" width="15.28515625" style="131" customWidth="1"/>
    <col min="6" max="6" width="8.42578125" style="131" customWidth="1"/>
    <col min="7" max="16" width="8.7109375" style="131" customWidth="1"/>
    <col min="17" max="17" width="14.7109375" style="131" customWidth="1"/>
    <col min="18" max="27" width="8.7109375" style="133" customWidth="1"/>
    <col min="28" max="28" width="14.7109375" style="133" customWidth="1"/>
    <col min="29" max="38" width="8.7109375" style="133" customWidth="1"/>
    <col min="39" max="39" width="14.7109375" style="392" customWidth="1"/>
    <col min="40" max="16384" width="10.28515625" style="261"/>
  </cols>
  <sheetData>
    <row r="1" spans="1:39"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</row>
    <row r="2" spans="1:39" ht="18.75">
      <c r="B2" s="132"/>
      <c r="C2" s="635" t="s">
        <v>136</v>
      </c>
      <c r="D2" s="635"/>
      <c r="E2" s="635"/>
      <c r="F2" s="635"/>
      <c r="G2" s="635"/>
      <c r="H2" s="262"/>
      <c r="I2" s="262"/>
      <c r="J2" s="262"/>
      <c r="K2" s="262"/>
      <c r="L2" s="262"/>
      <c r="M2" s="262"/>
      <c r="N2" s="262"/>
      <c r="O2" s="262"/>
      <c r="P2" s="262"/>
      <c r="Q2" s="262"/>
      <c r="R2" s="262"/>
      <c r="S2" s="262"/>
      <c r="T2" s="262"/>
      <c r="U2" s="262"/>
      <c r="V2" s="262"/>
      <c r="W2" s="262"/>
      <c r="X2" s="262"/>
      <c r="Y2" s="262"/>
      <c r="Z2" s="262"/>
      <c r="AA2" s="262"/>
      <c r="AB2" s="262"/>
      <c r="AC2" s="263"/>
      <c r="AD2" s="263"/>
      <c r="AE2" s="263"/>
      <c r="AF2" s="263"/>
      <c r="AG2" s="263"/>
      <c r="AH2" s="263"/>
      <c r="AI2" s="263"/>
      <c r="AJ2" s="263"/>
    </row>
    <row r="3" spans="1:39">
      <c r="B3" s="133"/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133"/>
    </row>
    <row r="4" spans="1:39">
      <c r="B4" s="133"/>
      <c r="C4" s="133"/>
      <c r="D4" s="133"/>
      <c r="E4" s="133"/>
      <c r="F4" s="133"/>
      <c r="G4" s="133"/>
      <c r="H4" s="133"/>
      <c r="I4" s="133"/>
      <c r="J4" s="133"/>
      <c r="K4" s="133"/>
      <c r="L4" s="133"/>
      <c r="M4" s="133"/>
      <c r="N4" s="133"/>
      <c r="O4" s="133"/>
      <c r="P4" s="133"/>
      <c r="Q4" s="133"/>
    </row>
    <row r="5" spans="1:39" s="160" customFormat="1" ht="25.15" customHeight="1">
      <c r="B5" s="264" t="s">
        <v>1</v>
      </c>
      <c r="C5" s="636" t="str">
        <f>IF('MAKLUMAT KURSUS'!C6="","",'MAKLUMAT KURSUS'!C6)</f>
        <v/>
      </c>
      <c r="D5" s="636"/>
      <c r="E5" s="636"/>
      <c r="F5" s="636"/>
      <c r="G5" s="636"/>
      <c r="H5" s="636"/>
      <c r="I5" s="636"/>
      <c r="J5" s="636"/>
      <c r="K5" s="82"/>
      <c r="L5" s="82"/>
      <c r="M5" s="82"/>
      <c r="N5" s="82"/>
      <c r="O5" s="82"/>
      <c r="P5" s="82"/>
      <c r="Q5" s="82"/>
      <c r="R5" s="82"/>
      <c r="S5" s="82"/>
      <c r="T5" s="82"/>
      <c r="U5" s="82"/>
      <c r="V5" s="82"/>
      <c r="W5" s="82"/>
      <c r="X5" s="82"/>
      <c r="Y5" s="82"/>
      <c r="Z5" s="82"/>
      <c r="AA5" s="82"/>
      <c r="AB5" s="82"/>
      <c r="AC5" s="265"/>
      <c r="AD5" s="265"/>
      <c r="AE5" s="265"/>
      <c r="AF5" s="265"/>
      <c r="AG5" s="265"/>
      <c r="AH5" s="265"/>
      <c r="AI5" s="265"/>
      <c r="AJ5" s="265"/>
      <c r="AK5" s="265"/>
      <c r="AL5" s="265"/>
      <c r="AM5" s="393"/>
    </row>
    <row r="6" spans="1:39" s="160" customFormat="1" ht="25.15" customHeight="1">
      <c r="B6" s="264" t="s">
        <v>2</v>
      </c>
      <c r="C6" s="637" t="str">
        <f>IF('DAFTAR PELAJAR'!C2="","",'DAFTAR PELAJAR'!C2)</f>
        <v/>
      </c>
      <c r="D6" s="637"/>
      <c r="E6" s="637"/>
      <c r="F6" s="637"/>
      <c r="G6" s="637"/>
      <c r="H6" s="637"/>
      <c r="I6" s="637"/>
      <c r="J6" s="637"/>
      <c r="K6" s="82"/>
      <c r="L6" s="82"/>
      <c r="M6" s="82"/>
      <c r="N6" s="82"/>
      <c r="O6" s="82"/>
      <c r="P6" s="82"/>
      <c r="Q6" s="82"/>
      <c r="R6" s="82"/>
      <c r="S6" s="82"/>
      <c r="T6" s="82"/>
      <c r="U6" s="82"/>
      <c r="V6" s="82"/>
      <c r="W6" s="82"/>
      <c r="X6" s="82"/>
      <c r="Y6" s="82"/>
      <c r="Z6" s="82"/>
      <c r="AA6" s="82"/>
      <c r="AB6" s="82"/>
      <c r="AC6" s="265"/>
      <c r="AD6" s="265"/>
      <c r="AE6" s="265"/>
      <c r="AF6" s="265"/>
      <c r="AG6" s="265"/>
      <c r="AH6" s="265"/>
      <c r="AI6" s="265"/>
      <c r="AJ6" s="265"/>
      <c r="AK6" s="265"/>
      <c r="AL6" s="265"/>
      <c r="AM6" s="393"/>
    </row>
    <row r="7" spans="1:39" s="160" customFormat="1" ht="25.15" customHeight="1">
      <c r="B7" s="264" t="s">
        <v>92</v>
      </c>
      <c r="C7" s="636" t="str">
        <f>IF(OR(SEMESTER="",TAHUN=""),"",CONCATENATE('MAKLUMAT KURSUS'!C10," / ",'MAKLUMAT KURSUS'!J10))</f>
        <v/>
      </c>
      <c r="D7" s="636"/>
      <c r="E7" s="636"/>
      <c r="F7" s="82"/>
      <c r="G7" s="82"/>
      <c r="H7" s="82"/>
      <c r="I7" s="82"/>
      <c r="J7" s="82"/>
      <c r="K7" s="82"/>
      <c r="L7" s="82"/>
      <c r="M7" s="82"/>
      <c r="N7" s="82"/>
      <c r="O7" s="82"/>
      <c r="P7" s="82"/>
      <c r="Q7" s="82"/>
      <c r="R7" s="82"/>
      <c r="S7" s="82"/>
      <c r="T7" s="82"/>
      <c r="U7" s="82"/>
      <c r="V7" s="82"/>
      <c r="W7" s="82"/>
      <c r="X7" s="82"/>
      <c r="Y7" s="82"/>
      <c r="Z7" s="82"/>
      <c r="AA7" s="82"/>
      <c r="AB7" s="82"/>
      <c r="AC7" s="265"/>
      <c r="AD7" s="265"/>
      <c r="AE7" s="265"/>
      <c r="AF7" s="265"/>
      <c r="AG7" s="265"/>
      <c r="AH7" s="265"/>
      <c r="AI7" s="265"/>
      <c r="AJ7" s="265"/>
      <c r="AK7" s="265"/>
      <c r="AL7" s="265"/>
      <c r="AM7" s="393"/>
    </row>
    <row r="8" spans="1:39" ht="16.5" thickBot="1">
      <c r="A8" s="638"/>
      <c r="B8" s="638"/>
      <c r="C8" s="638"/>
      <c r="D8" s="638"/>
      <c r="E8" s="638"/>
      <c r="F8" s="342"/>
      <c r="G8" s="342"/>
      <c r="H8" s="342"/>
      <c r="I8" s="342"/>
      <c r="J8" s="342"/>
      <c r="K8" s="342"/>
      <c r="L8" s="342"/>
      <c r="M8" s="342"/>
      <c r="N8" s="342"/>
      <c r="O8" s="342"/>
      <c r="P8" s="342"/>
      <c r="Q8" s="342"/>
      <c r="R8" s="253"/>
      <c r="S8" s="253"/>
      <c r="T8" s="253"/>
      <c r="U8" s="253"/>
      <c r="V8" s="253"/>
      <c r="W8" s="253"/>
      <c r="X8" s="253"/>
      <c r="Y8" s="253"/>
      <c r="Z8" s="253"/>
      <c r="AA8" s="253"/>
      <c r="AB8" s="253"/>
      <c r="AC8" s="253"/>
      <c r="AD8" s="253"/>
      <c r="AE8" s="253"/>
      <c r="AF8" s="253"/>
      <c r="AG8" s="253"/>
      <c r="AH8" s="253"/>
      <c r="AI8" s="253"/>
      <c r="AJ8" s="253"/>
      <c r="AK8" s="253"/>
      <c r="AL8" s="253"/>
    </row>
    <row r="9" spans="1:39" ht="30.6" customHeight="1">
      <c r="A9" s="670" t="s">
        <v>4</v>
      </c>
      <c r="B9" s="629" t="s">
        <v>5</v>
      </c>
      <c r="C9" s="629" t="s">
        <v>6</v>
      </c>
      <c r="D9" s="673" t="s">
        <v>7</v>
      </c>
      <c r="E9" s="629" t="s">
        <v>8</v>
      </c>
      <c r="F9" s="651" t="s">
        <v>18</v>
      </c>
      <c r="G9" s="654" t="s">
        <v>9</v>
      </c>
      <c r="H9" s="655"/>
      <c r="I9" s="655"/>
      <c r="J9" s="655"/>
      <c r="K9" s="655"/>
      <c r="L9" s="655"/>
      <c r="M9" s="655"/>
      <c r="N9" s="655"/>
      <c r="O9" s="655"/>
      <c r="P9" s="656"/>
      <c r="Q9" s="660" t="s">
        <v>151</v>
      </c>
      <c r="R9" s="657" t="s">
        <v>10</v>
      </c>
      <c r="S9" s="658"/>
      <c r="T9" s="658"/>
      <c r="U9" s="658"/>
      <c r="V9" s="658"/>
      <c r="W9" s="658"/>
      <c r="X9" s="658"/>
      <c r="Y9" s="658"/>
      <c r="Z9" s="658"/>
      <c r="AA9" s="659"/>
      <c r="AB9" s="632" t="s">
        <v>152</v>
      </c>
      <c r="AC9" s="663" t="s">
        <v>11</v>
      </c>
      <c r="AD9" s="664"/>
      <c r="AE9" s="664"/>
      <c r="AF9" s="664"/>
      <c r="AG9" s="664"/>
      <c r="AH9" s="664"/>
      <c r="AI9" s="664"/>
      <c r="AJ9" s="664"/>
      <c r="AK9" s="664"/>
      <c r="AL9" s="665"/>
      <c r="AM9" s="639" t="s">
        <v>153</v>
      </c>
    </row>
    <row r="10" spans="1:39" s="267" customFormat="1" ht="43.9" customHeight="1">
      <c r="A10" s="671"/>
      <c r="B10" s="630"/>
      <c r="C10" s="630"/>
      <c r="D10" s="674"/>
      <c r="E10" s="630"/>
      <c r="F10" s="652"/>
      <c r="G10" s="164" t="str">
        <f>IF((PBT1CLO1="X"),CONCATENATE(TEORI1),"")</f>
        <v/>
      </c>
      <c r="H10" s="287" t="str">
        <f>IF((PBT2CLO1="X"),CONCATENATE(TEORI2),"")</f>
        <v/>
      </c>
      <c r="I10" s="287" t="str">
        <f>IF((PBT3CLO1="X"),CONCATENATE(TEORI3),"")</f>
        <v/>
      </c>
      <c r="J10" s="287" t="str">
        <f>IF((PBT4CLO1="X"),CONCATENATE(TEORI4),"")</f>
        <v/>
      </c>
      <c r="K10" s="287" t="str">
        <f>IF((PBT5CLO1="X"),CONCATENATE(TEORI5),"")</f>
        <v/>
      </c>
      <c r="L10" s="287" t="str">
        <f>IF((PBT6CLO1="X"),CONCATENATE(TEORI6),"")</f>
        <v/>
      </c>
      <c r="M10" s="287" t="str">
        <f>IF((PBT7CLO1="X"),CONCATENATE(TEORI7),"")</f>
        <v/>
      </c>
      <c r="N10" s="287" t="str">
        <f>IF((PBT8CLO1="X"),CONCATENATE(TEORI8),"")</f>
        <v/>
      </c>
      <c r="O10" s="287" t="str">
        <f>IF((PBT9CLO1="X"),CONCATENATE(TEORI9),"")</f>
        <v/>
      </c>
      <c r="P10" s="288" t="str">
        <f>IF((PBT10CLO1="X"),CONCATENATE(TEORI10),"")</f>
        <v/>
      </c>
      <c r="Q10" s="661"/>
      <c r="R10" s="355" t="str">
        <f>IF((PBT1CLO2="X"),CONCATENATE(TEORI1),"")</f>
        <v/>
      </c>
      <c r="S10" s="162" t="str">
        <f>IF((PBT2CLO2="X"),CONCATENATE(TEORI2),"")</f>
        <v/>
      </c>
      <c r="T10" s="162" t="str">
        <f>IF((PBT3CLO2="X"),CONCATENATE(TEORI3),"")</f>
        <v/>
      </c>
      <c r="U10" s="162" t="str">
        <f>IF((PBT4CLO2="X"),CONCATENATE(TEORI4),"")</f>
        <v/>
      </c>
      <c r="V10" s="162" t="str">
        <f>IF((PBT5CLO2="X"),CONCATENATE(TEORI5),"")</f>
        <v/>
      </c>
      <c r="W10" s="162" t="str">
        <f>IF((PBT6CLO2="X"),CONCATENATE(TEORI6),"")</f>
        <v/>
      </c>
      <c r="X10" s="162" t="str">
        <f>IF((PBT7CLO2="X"),CONCATENATE(TEORI7),"")</f>
        <v/>
      </c>
      <c r="Y10" s="162" t="str">
        <f>IF((PBT8CLO2="X"),CONCATENATE(TEORI8),"")</f>
        <v/>
      </c>
      <c r="Z10" s="162" t="str">
        <f>IF((PBT9CLO2="X"),CONCATENATE(TEORI9),"")</f>
        <v/>
      </c>
      <c r="AA10" s="291" t="str">
        <f>IF((PBT10CLO2="X"),CONCATENATE(TEORI10),"")</f>
        <v/>
      </c>
      <c r="AB10" s="633"/>
      <c r="AC10" s="367" t="str">
        <f>IF((PBT1CLO3="X"),CONCATENATE(TEORI1),"")</f>
        <v/>
      </c>
      <c r="AD10" s="266" t="str">
        <f>IF((PBT2CLO3="X"),CONCATENATE(TEORI2),"")</f>
        <v/>
      </c>
      <c r="AE10" s="266" t="str">
        <f>IF((PBT3CLO3="X"),CONCATENATE(TEORI3),"")</f>
        <v/>
      </c>
      <c r="AF10" s="266" t="str">
        <f>IF((PBT4CLO3="X"),CONCATENATE(TEORI4),"")</f>
        <v/>
      </c>
      <c r="AG10" s="266" t="str">
        <f>IF((PBT5CLO3="X"),CONCATENATE(TEORI5),"")</f>
        <v/>
      </c>
      <c r="AH10" s="266" t="str">
        <f>IF((PBT6CLO3="X"),CONCATENATE(TEORI6),"")</f>
        <v/>
      </c>
      <c r="AI10" s="266" t="str">
        <f>IF((PBT7CLO3="X"),CONCATENATE(TEORI7),"")</f>
        <v/>
      </c>
      <c r="AJ10" s="266" t="str">
        <f>IF((PBT8CLO3="X"),CONCATENATE(TEORI8),"")</f>
        <v/>
      </c>
      <c r="AK10" s="266" t="str">
        <f>IF((PBT9CLO3="X"),CONCATENATE(TEORI9),"")</f>
        <v/>
      </c>
      <c r="AL10" s="359" t="str">
        <f>IF((PBT10CLO3="X"),CONCATENATE(TEORI10),"")</f>
        <v/>
      </c>
      <c r="AM10" s="640"/>
    </row>
    <row r="11" spans="1:39" s="267" customFormat="1" ht="14.45" customHeight="1" thickBot="1">
      <c r="A11" s="672"/>
      <c r="B11" s="631"/>
      <c r="C11" s="631"/>
      <c r="D11" s="675"/>
      <c r="E11" s="631"/>
      <c r="F11" s="653"/>
      <c r="G11" s="161" t="str">
        <f>IF((PBT1CLO1="X"),100,"")</f>
        <v/>
      </c>
      <c r="H11" s="289" t="str">
        <f>IF((PBT2CLO1="X"),100,"")</f>
        <v/>
      </c>
      <c r="I11" s="289" t="str">
        <f>IF((PBT3CLO1="X"),100,"")</f>
        <v/>
      </c>
      <c r="J11" s="289" t="str">
        <f>IF((PBT4CLO1="X"),100,"")</f>
        <v/>
      </c>
      <c r="K11" s="289" t="str">
        <f>IF((PBT5CLO1="X"),100,"")</f>
        <v/>
      </c>
      <c r="L11" s="289" t="str">
        <f>IF((PBT6CLO1="X"),100,"")</f>
        <v/>
      </c>
      <c r="M11" s="289" t="str">
        <f>IF((PBT7CLO1="X"),100,"")</f>
        <v/>
      </c>
      <c r="N11" s="289" t="str">
        <f>IF((PBT8CLO1="X"),100,"")</f>
        <v/>
      </c>
      <c r="O11" s="289" t="str">
        <f>IF((PBT9CLO1="X"),100,"")</f>
        <v/>
      </c>
      <c r="P11" s="290" t="str">
        <f>IF((PBT10CLO1="X"),100,"")</f>
        <v/>
      </c>
      <c r="Q11" s="662"/>
      <c r="R11" s="356" t="str">
        <f>IF((PBT1CLO2="X"),100,"")</f>
        <v/>
      </c>
      <c r="S11" s="163" t="str">
        <f>IF((PBT2CLO2="X"),100,"")</f>
        <v/>
      </c>
      <c r="T11" s="163" t="str">
        <f>IF((PBT3CLO2="X"),100,"")</f>
        <v/>
      </c>
      <c r="U11" s="163" t="str">
        <f>IF((PBT4CLO2="X"),100,"")</f>
        <v/>
      </c>
      <c r="V11" s="163" t="str">
        <f>IF((PBT5CLO2="X"),100,"")</f>
        <v/>
      </c>
      <c r="W11" s="163" t="str">
        <f>IF((PBT6CLO2="X"),100,"")</f>
        <v/>
      </c>
      <c r="X11" s="163" t="str">
        <f>IF((PBT7CLO2="X"),100,"")</f>
        <v/>
      </c>
      <c r="Y11" s="163" t="str">
        <f>IF((PBT8CLO2="X"),100,"")</f>
        <v/>
      </c>
      <c r="Z11" s="163" t="str">
        <f>IF((PBT9CLO2="X"),100,"")</f>
        <v/>
      </c>
      <c r="AA11" s="292" t="str">
        <f>IF((PBT10CLO2="X"),100,"")</f>
        <v/>
      </c>
      <c r="AB11" s="634"/>
      <c r="AC11" s="368" t="str">
        <f>IF((PBT1CLO3="X"),100,"")</f>
        <v/>
      </c>
      <c r="AD11" s="268" t="str">
        <f>IF((PBT2CLO3="X"),100,"")</f>
        <v/>
      </c>
      <c r="AE11" s="268" t="str">
        <f>IF((PBT3CLO3="X"),100,"")</f>
        <v/>
      </c>
      <c r="AF11" s="268" t="str">
        <f>IF((PBT4CLO3="X"),100,"")</f>
        <v/>
      </c>
      <c r="AG11" s="268" t="str">
        <f>IF((PBT5CLO3="X"),100,"")</f>
        <v/>
      </c>
      <c r="AH11" s="268" t="str">
        <f>IF((PBT6CLO3="X"),100,"")</f>
        <v/>
      </c>
      <c r="AI11" s="268" t="str">
        <f>IF((PBT7CLO3="X"),100,"")</f>
        <v/>
      </c>
      <c r="AJ11" s="268" t="str">
        <f>IF((PBT8CLO3="X"),100,"")</f>
        <v/>
      </c>
      <c r="AK11" s="268" t="str">
        <f>IF((PBT9CLO3="X"),100,"")</f>
        <v/>
      </c>
      <c r="AL11" s="360" t="str">
        <f>IF((PBT10CLO3="X"),100,"")</f>
        <v/>
      </c>
      <c r="AM11" s="641"/>
    </row>
    <row r="12" spans="1:39">
      <c r="A12" s="134">
        <v>1</v>
      </c>
      <c r="B12" s="235" t="str">
        <f>IF(OR(F12=0,F12=""),"",'DAFTAR PELAJAR'!B8)</f>
        <v>AKMAL DANIAL BIN KAMAL IZAT</v>
      </c>
      <c r="C12" s="225" t="str">
        <f>IF(OR(F12=0,F12=""),"",'DAFTAR PELAJAR'!C8)</f>
        <v>4 ETE</v>
      </c>
      <c r="D12" s="236" t="str">
        <f>IF(OR(F12=0,F12=""),"",'DAFTAR PELAJAR'!D8)</f>
        <v>980915565883</v>
      </c>
      <c r="E12" s="225" t="str">
        <f>IF(OR(F12=0,F12=""),"",'DAFTAR PELAJAR'!E8)</f>
        <v>K591CETE001</v>
      </c>
      <c r="F12" s="223">
        <f>IF(OR('DAFTAR PELAJAR'!J8=0,'DAFTAR PELAJAR'!J8=""),"",'DAFTAR PELAJAR'!J8)</f>
        <v>1</v>
      </c>
      <c r="G12" s="137"/>
      <c r="H12" s="135"/>
      <c r="I12" s="135"/>
      <c r="J12" s="135"/>
      <c r="K12" s="135"/>
      <c r="L12" s="135"/>
      <c r="M12" s="135"/>
      <c r="N12" s="135"/>
      <c r="O12" s="135"/>
      <c r="P12" s="136"/>
      <c r="Q12" s="453" t="str">
        <f>IFERROR(AVERAGE(G12:P12),"")</f>
        <v/>
      </c>
      <c r="R12" s="293"/>
      <c r="S12" s="135"/>
      <c r="T12" s="135"/>
      <c r="U12" s="135"/>
      <c r="V12" s="135"/>
      <c r="W12" s="135"/>
      <c r="X12" s="135"/>
      <c r="Y12" s="135"/>
      <c r="Z12" s="135"/>
      <c r="AA12" s="136"/>
      <c r="AB12" s="224" t="str">
        <f>IFERROR(AVERAGE(R12:AA12),"")</f>
        <v/>
      </c>
      <c r="AC12" s="137"/>
      <c r="AD12" s="135"/>
      <c r="AE12" s="135"/>
      <c r="AF12" s="135"/>
      <c r="AG12" s="135"/>
      <c r="AH12" s="135"/>
      <c r="AI12" s="135"/>
      <c r="AJ12" s="135"/>
      <c r="AK12" s="135"/>
      <c r="AL12" s="361"/>
      <c r="AM12" s="507" t="str">
        <f>IFERROR(AVERAGE(AC12:AL12),"")</f>
        <v/>
      </c>
    </row>
    <row r="13" spans="1:39" ht="18" customHeight="1">
      <c r="A13" s="134">
        <v>2</v>
      </c>
      <c r="B13" s="239" t="str">
        <f>IF(OR(F13=0,F13=""),"",'DAFTAR PELAJAR'!B9)</f>
        <v>MOHAMAD AMIRUL AKBAR BIN OSMAN ALI</v>
      </c>
      <c r="C13" s="240" t="str">
        <f>IF(OR(F13=0,F13=""),"",'DAFTAR PELAJAR'!C9)</f>
        <v>4 ETE</v>
      </c>
      <c r="D13" s="241" t="str">
        <f>IF(OR(F13=0,F13=""),"",'DAFTAR PELAJAR'!D9)</f>
        <v>980726065513</v>
      </c>
      <c r="E13" s="240" t="str">
        <f>IF(OR(F13=0,F13=""),"",'DAFTAR PELAJAR'!E9)</f>
        <v>K591CETE003</v>
      </c>
      <c r="F13" s="242">
        <f>IF(OR('DAFTAR PELAJAR'!J9=0,'DAFTAR PELAJAR'!J9=""),"",'DAFTAR PELAJAR'!J9)</f>
        <v>1</v>
      </c>
      <c r="G13" s="137"/>
      <c r="H13" s="135"/>
      <c r="I13" s="135"/>
      <c r="J13" s="135"/>
      <c r="K13" s="135"/>
      <c r="L13" s="135"/>
      <c r="M13" s="135"/>
      <c r="N13" s="135"/>
      <c r="O13" s="135"/>
      <c r="P13" s="136"/>
      <c r="Q13" s="453" t="str">
        <f t="shared" ref="Q13:Q76" si="0">IFERROR(AVERAGE(G13:P13),"")</f>
        <v/>
      </c>
      <c r="R13" s="293"/>
      <c r="S13" s="135"/>
      <c r="T13" s="135"/>
      <c r="U13" s="135"/>
      <c r="V13" s="135"/>
      <c r="W13" s="135"/>
      <c r="X13" s="135"/>
      <c r="Y13" s="135"/>
      <c r="Z13" s="135"/>
      <c r="AA13" s="136"/>
      <c r="AB13" s="224" t="str">
        <f t="shared" ref="AB13:AB76" si="1">IFERROR(AVERAGE(R13:AA13),"")</f>
        <v/>
      </c>
      <c r="AC13" s="137"/>
      <c r="AD13" s="135"/>
      <c r="AE13" s="135"/>
      <c r="AF13" s="135"/>
      <c r="AG13" s="135"/>
      <c r="AH13" s="135"/>
      <c r="AI13" s="135"/>
      <c r="AJ13" s="135"/>
      <c r="AK13" s="135"/>
      <c r="AL13" s="361"/>
      <c r="AM13" s="507" t="str">
        <f t="shared" ref="AM13:AM76" si="2">IFERROR(AVERAGE(AC13:AL13),"")</f>
        <v/>
      </c>
    </row>
    <row r="14" spans="1:39" s="269" customFormat="1">
      <c r="A14" s="134">
        <v>3</v>
      </c>
      <c r="B14" s="239" t="str">
        <f>IF(OR(F14=0,F14=""),"",'DAFTAR PELAJAR'!B10)</f>
        <v>MOHAMAD IRHAM BIN AZMAN</v>
      </c>
      <c r="C14" s="240" t="str">
        <f>IF(OR(F14=0,F14=""),"",'DAFTAR PELAJAR'!C10)</f>
        <v>4 ETE</v>
      </c>
      <c r="D14" s="241" t="str">
        <f>IF(OR(F14=0,F14=""),"",'DAFTAR PELAJAR'!D10)</f>
        <v>980812016515</v>
      </c>
      <c r="E14" s="240" t="str">
        <f>IF(OR(F14=0,F14=""),"",'DAFTAR PELAJAR'!E10)</f>
        <v>K591CETE004</v>
      </c>
      <c r="F14" s="242">
        <f>IF(OR('DAFTAR PELAJAR'!J10=0,'DAFTAR PELAJAR'!J10=""),"",'DAFTAR PELAJAR'!J10)</f>
        <v>1</v>
      </c>
      <c r="G14" s="137"/>
      <c r="H14" s="135"/>
      <c r="I14" s="135"/>
      <c r="J14" s="135"/>
      <c r="K14" s="135"/>
      <c r="L14" s="135"/>
      <c r="M14" s="135"/>
      <c r="N14" s="135"/>
      <c r="O14" s="135"/>
      <c r="P14" s="136"/>
      <c r="Q14" s="453" t="str">
        <f t="shared" si="0"/>
        <v/>
      </c>
      <c r="R14" s="293"/>
      <c r="S14" s="135"/>
      <c r="T14" s="135"/>
      <c r="U14" s="135"/>
      <c r="V14" s="135"/>
      <c r="W14" s="135"/>
      <c r="X14" s="135"/>
      <c r="Y14" s="135"/>
      <c r="Z14" s="135"/>
      <c r="AA14" s="136"/>
      <c r="AB14" s="224" t="str">
        <f t="shared" si="1"/>
        <v/>
      </c>
      <c r="AC14" s="137"/>
      <c r="AD14" s="135"/>
      <c r="AE14" s="135"/>
      <c r="AF14" s="135"/>
      <c r="AG14" s="135"/>
      <c r="AH14" s="135"/>
      <c r="AI14" s="135"/>
      <c r="AJ14" s="135"/>
      <c r="AK14" s="135"/>
      <c r="AL14" s="361"/>
      <c r="AM14" s="507" t="str">
        <f t="shared" si="2"/>
        <v/>
      </c>
    </row>
    <row r="15" spans="1:39">
      <c r="A15" s="134">
        <v>4</v>
      </c>
      <c r="B15" s="239" t="str">
        <f>IF(OR(F15=0,F15=""),"",'DAFTAR PELAJAR'!B11)</f>
        <v>MOHAMAD KAMAL BIN ISMAIL</v>
      </c>
      <c r="C15" s="240" t="str">
        <f>IF(OR(F15=0,F15=""),"",'DAFTAR PELAJAR'!C11)</f>
        <v>4 ETE</v>
      </c>
      <c r="D15" s="241" t="str">
        <f>IF(OR(F15=0,F15=""),"",'DAFTAR PELAJAR'!D11)</f>
        <v>980121065107</v>
      </c>
      <c r="E15" s="240" t="str">
        <f>IF(OR(F15=0,F15=""),"",'DAFTAR PELAJAR'!E11)</f>
        <v>K591CETE005</v>
      </c>
      <c r="F15" s="242">
        <f>IF(OR('DAFTAR PELAJAR'!J11=0,'DAFTAR PELAJAR'!J11=""),"",'DAFTAR PELAJAR'!J11)</f>
        <v>1</v>
      </c>
      <c r="G15" s="137"/>
      <c r="H15" s="135"/>
      <c r="I15" s="135"/>
      <c r="J15" s="135"/>
      <c r="K15" s="135"/>
      <c r="L15" s="135"/>
      <c r="M15" s="135"/>
      <c r="N15" s="135"/>
      <c r="O15" s="135"/>
      <c r="P15" s="136"/>
      <c r="Q15" s="453" t="str">
        <f t="shared" si="0"/>
        <v/>
      </c>
      <c r="R15" s="293"/>
      <c r="S15" s="135"/>
      <c r="T15" s="135"/>
      <c r="U15" s="135"/>
      <c r="V15" s="135"/>
      <c r="W15" s="135"/>
      <c r="X15" s="135"/>
      <c r="Y15" s="135"/>
      <c r="Z15" s="135"/>
      <c r="AA15" s="136"/>
      <c r="AB15" s="224" t="str">
        <f t="shared" si="1"/>
        <v/>
      </c>
      <c r="AC15" s="137"/>
      <c r="AD15" s="135"/>
      <c r="AE15" s="135"/>
      <c r="AF15" s="135"/>
      <c r="AG15" s="135"/>
      <c r="AH15" s="135"/>
      <c r="AI15" s="135"/>
      <c r="AJ15" s="135"/>
      <c r="AK15" s="135"/>
      <c r="AL15" s="361"/>
      <c r="AM15" s="507" t="str">
        <f t="shared" si="2"/>
        <v/>
      </c>
    </row>
    <row r="16" spans="1:39">
      <c r="A16" s="134">
        <v>5</v>
      </c>
      <c r="B16" s="239" t="str">
        <f>IF(OR(F16=0,F16=""),"",'DAFTAR PELAJAR'!B12)</f>
        <v>MOHAMMAD FITRI BIN SAZLY</v>
      </c>
      <c r="C16" s="240" t="str">
        <f>IF(OR(F16=0,F16=""),"",'DAFTAR PELAJAR'!C12)</f>
        <v>4 ETE</v>
      </c>
      <c r="D16" s="241" t="str">
        <f>IF(OR(F16=0,F16=""),"",'DAFTAR PELAJAR'!D12)</f>
        <v>980130065205</v>
      </c>
      <c r="E16" s="240" t="str">
        <f>IF(OR(F16=0,F16=""),"",'DAFTAR PELAJAR'!E12)</f>
        <v>K591CETE007</v>
      </c>
      <c r="F16" s="242">
        <f>IF(OR('DAFTAR PELAJAR'!J12=0,'DAFTAR PELAJAR'!J12=""),"",'DAFTAR PELAJAR'!J12)</f>
        <v>1</v>
      </c>
      <c r="G16" s="137"/>
      <c r="H16" s="135"/>
      <c r="I16" s="135"/>
      <c r="J16" s="135"/>
      <c r="K16" s="135"/>
      <c r="L16" s="135"/>
      <c r="M16" s="135"/>
      <c r="N16" s="135"/>
      <c r="O16" s="135"/>
      <c r="P16" s="136"/>
      <c r="Q16" s="453" t="str">
        <f t="shared" si="0"/>
        <v/>
      </c>
      <c r="R16" s="293"/>
      <c r="S16" s="135"/>
      <c r="T16" s="135"/>
      <c r="U16" s="135"/>
      <c r="V16" s="135"/>
      <c r="W16" s="135"/>
      <c r="X16" s="135"/>
      <c r="Y16" s="135"/>
      <c r="Z16" s="135"/>
      <c r="AA16" s="136"/>
      <c r="AB16" s="224" t="str">
        <f t="shared" si="1"/>
        <v/>
      </c>
      <c r="AC16" s="137"/>
      <c r="AD16" s="135"/>
      <c r="AE16" s="135"/>
      <c r="AF16" s="135"/>
      <c r="AG16" s="135"/>
      <c r="AH16" s="135"/>
      <c r="AI16" s="135"/>
      <c r="AJ16" s="135"/>
      <c r="AK16" s="135"/>
      <c r="AL16" s="361"/>
      <c r="AM16" s="507" t="str">
        <f t="shared" si="2"/>
        <v/>
      </c>
    </row>
    <row r="17" spans="1:39">
      <c r="A17" s="134">
        <v>6</v>
      </c>
      <c r="B17" s="239" t="str">
        <f>IF(OR(F17=0,F17=""),"",'DAFTAR PELAJAR'!B13)</f>
        <v>MUHAMAD HAKIMIN BIN SUPARMIN</v>
      </c>
      <c r="C17" s="240" t="str">
        <f>IF(OR(F17=0,F17=""),"",'DAFTAR PELAJAR'!C13)</f>
        <v>4 ETE</v>
      </c>
      <c r="D17" s="241" t="str">
        <f>IF(OR(F17=0,F17=""),"",'DAFTAR PELAJAR'!D13)</f>
        <v>981012065233</v>
      </c>
      <c r="E17" s="240" t="str">
        <f>IF(OR(F17=0,F17=""),"",'DAFTAR PELAJAR'!E13)</f>
        <v>K591CETE009</v>
      </c>
      <c r="F17" s="242">
        <f>IF(OR('DAFTAR PELAJAR'!J13=0,'DAFTAR PELAJAR'!J13=""),"",'DAFTAR PELAJAR'!J13)</f>
        <v>1</v>
      </c>
      <c r="G17" s="137"/>
      <c r="H17" s="135"/>
      <c r="I17" s="135"/>
      <c r="J17" s="135"/>
      <c r="K17" s="135"/>
      <c r="L17" s="135"/>
      <c r="M17" s="135"/>
      <c r="N17" s="135"/>
      <c r="O17" s="135"/>
      <c r="P17" s="136"/>
      <c r="Q17" s="453" t="str">
        <f t="shared" si="0"/>
        <v/>
      </c>
      <c r="R17" s="293"/>
      <c r="S17" s="135"/>
      <c r="T17" s="135"/>
      <c r="U17" s="135"/>
      <c r="V17" s="135"/>
      <c r="W17" s="135"/>
      <c r="X17" s="135"/>
      <c r="Y17" s="135"/>
      <c r="Z17" s="135"/>
      <c r="AA17" s="136"/>
      <c r="AB17" s="224" t="str">
        <f t="shared" si="1"/>
        <v/>
      </c>
      <c r="AC17" s="137"/>
      <c r="AD17" s="135"/>
      <c r="AE17" s="135"/>
      <c r="AF17" s="135"/>
      <c r="AG17" s="135"/>
      <c r="AH17" s="135"/>
      <c r="AI17" s="135"/>
      <c r="AJ17" s="135"/>
      <c r="AK17" s="135"/>
      <c r="AL17" s="361"/>
      <c r="AM17" s="507" t="str">
        <f t="shared" si="2"/>
        <v/>
      </c>
    </row>
    <row r="18" spans="1:39">
      <c r="A18" s="134">
        <v>7</v>
      </c>
      <c r="B18" s="239" t="str">
        <f>IF(OR(F18=0,F18=""),"",'DAFTAR PELAJAR'!B14)</f>
        <v>MUHAMMAD AMINUDDIN BIN ROSLIZAN</v>
      </c>
      <c r="C18" s="240" t="str">
        <f>IF(OR(F18=0,F18=""),"",'DAFTAR PELAJAR'!C14)</f>
        <v>4 ETE</v>
      </c>
      <c r="D18" s="241" t="str">
        <f>IF(OR(F18=0,F18=""),"",'DAFTAR PELAJAR'!D14)</f>
        <v>980309085273</v>
      </c>
      <c r="E18" s="240" t="str">
        <f>IF(OR(F18=0,F18=""),"",'DAFTAR PELAJAR'!E14)</f>
        <v>K591CETE010</v>
      </c>
      <c r="F18" s="242">
        <f>IF(OR('DAFTAR PELAJAR'!J14=0,'DAFTAR PELAJAR'!J14=""),"",'DAFTAR PELAJAR'!J14)</f>
        <v>1</v>
      </c>
      <c r="G18" s="140"/>
      <c r="H18" s="138"/>
      <c r="I18" s="138"/>
      <c r="J18" s="138"/>
      <c r="K18" s="138"/>
      <c r="L18" s="138"/>
      <c r="M18" s="138"/>
      <c r="N18" s="138"/>
      <c r="O18" s="138"/>
      <c r="P18" s="139"/>
      <c r="Q18" s="454" t="str">
        <f t="shared" si="0"/>
        <v/>
      </c>
      <c r="R18" s="285"/>
      <c r="S18" s="138"/>
      <c r="T18" s="138"/>
      <c r="U18" s="138"/>
      <c r="V18" s="138"/>
      <c r="W18" s="138"/>
      <c r="X18" s="138"/>
      <c r="Y18" s="138"/>
      <c r="Z18" s="138"/>
      <c r="AA18" s="139"/>
      <c r="AB18" s="224" t="str">
        <f t="shared" si="1"/>
        <v/>
      </c>
      <c r="AC18" s="140"/>
      <c r="AD18" s="138"/>
      <c r="AE18" s="138"/>
      <c r="AF18" s="138"/>
      <c r="AG18" s="138"/>
      <c r="AH18" s="138"/>
      <c r="AI18" s="138"/>
      <c r="AJ18" s="138"/>
      <c r="AK18" s="138"/>
      <c r="AL18" s="362"/>
      <c r="AM18" s="507" t="str">
        <f t="shared" si="2"/>
        <v/>
      </c>
    </row>
    <row r="19" spans="1:39">
      <c r="A19" s="134">
        <v>8</v>
      </c>
      <c r="B19" s="239" t="str">
        <f>IF(OR(F19=0,F19=""),"",'DAFTAR PELAJAR'!B15)</f>
        <v>MUHAMMAD ASYIQ BIN KAMARUZAMAN</v>
      </c>
      <c r="C19" s="240" t="str">
        <f>IF(OR(F19=0,F19=""),"",'DAFTAR PELAJAR'!C15)</f>
        <v>4 ETE</v>
      </c>
      <c r="D19" s="241" t="str">
        <f>IF(OR(F19=0,F19=""),"",'DAFTAR PELAJAR'!D15)</f>
        <v>980426065335</v>
      </c>
      <c r="E19" s="240" t="str">
        <f>IF(OR(F19=0,F19=""),"",'DAFTAR PELAJAR'!E15)</f>
        <v>K591CETE011</v>
      </c>
      <c r="F19" s="242">
        <f>IF(OR('DAFTAR PELAJAR'!J15=0,'DAFTAR PELAJAR'!J15=""),"",'DAFTAR PELAJAR'!J15)</f>
        <v>1</v>
      </c>
      <c r="G19" s="140"/>
      <c r="H19" s="138"/>
      <c r="I19" s="138"/>
      <c r="J19" s="138"/>
      <c r="K19" s="138"/>
      <c r="L19" s="138"/>
      <c r="M19" s="138"/>
      <c r="N19" s="138"/>
      <c r="O19" s="138"/>
      <c r="P19" s="139"/>
      <c r="Q19" s="454" t="str">
        <f t="shared" si="0"/>
        <v/>
      </c>
      <c r="R19" s="285"/>
      <c r="S19" s="138"/>
      <c r="T19" s="138"/>
      <c r="U19" s="138"/>
      <c r="V19" s="138"/>
      <c r="W19" s="138"/>
      <c r="X19" s="138"/>
      <c r="Y19" s="138"/>
      <c r="Z19" s="138"/>
      <c r="AA19" s="139"/>
      <c r="AB19" s="224" t="str">
        <f t="shared" si="1"/>
        <v/>
      </c>
      <c r="AC19" s="140"/>
      <c r="AD19" s="138"/>
      <c r="AE19" s="138"/>
      <c r="AF19" s="138"/>
      <c r="AG19" s="138"/>
      <c r="AH19" s="138"/>
      <c r="AI19" s="138"/>
      <c r="AJ19" s="138"/>
      <c r="AK19" s="138"/>
      <c r="AL19" s="362"/>
      <c r="AM19" s="507" t="str">
        <f t="shared" si="2"/>
        <v/>
      </c>
    </row>
    <row r="20" spans="1:39">
      <c r="A20" s="134">
        <v>9</v>
      </c>
      <c r="B20" s="239" t="str">
        <f>IF(OR(F20=0,F20=""),"",'DAFTAR PELAJAR'!B16)</f>
        <v>MUHAMMAD FAIZULRULLAH BIN ZULKEFLI</v>
      </c>
      <c r="C20" s="240" t="str">
        <f>IF(OR(F20=0,F20=""),"",'DAFTAR PELAJAR'!C16)</f>
        <v>4 ETE</v>
      </c>
      <c r="D20" s="241" t="str">
        <f>IF(OR(F20=0,F20=""),"",'DAFTAR PELAJAR'!D16)</f>
        <v>981015145765</v>
      </c>
      <c r="E20" s="240" t="str">
        <f>IF(OR(F20=0,F20=""),"",'DAFTAR PELAJAR'!E16)</f>
        <v>K591CETE012</v>
      </c>
      <c r="F20" s="242">
        <f>IF(OR('DAFTAR PELAJAR'!J16=0,'DAFTAR PELAJAR'!J16=""),"",'DAFTAR PELAJAR'!J16)</f>
        <v>1</v>
      </c>
      <c r="G20" s="140"/>
      <c r="H20" s="138"/>
      <c r="I20" s="138"/>
      <c r="J20" s="138"/>
      <c r="K20" s="138"/>
      <c r="L20" s="138"/>
      <c r="M20" s="138"/>
      <c r="N20" s="138"/>
      <c r="O20" s="138"/>
      <c r="P20" s="139"/>
      <c r="Q20" s="454" t="str">
        <f t="shared" si="0"/>
        <v/>
      </c>
      <c r="R20" s="285"/>
      <c r="S20" s="138"/>
      <c r="T20" s="138"/>
      <c r="U20" s="138"/>
      <c r="V20" s="138"/>
      <c r="W20" s="138"/>
      <c r="X20" s="138"/>
      <c r="Y20" s="138"/>
      <c r="Z20" s="138"/>
      <c r="AA20" s="139"/>
      <c r="AB20" s="224" t="str">
        <f t="shared" si="1"/>
        <v/>
      </c>
      <c r="AC20" s="140"/>
      <c r="AD20" s="138"/>
      <c r="AE20" s="138"/>
      <c r="AF20" s="138"/>
      <c r="AG20" s="138"/>
      <c r="AH20" s="138"/>
      <c r="AI20" s="138"/>
      <c r="AJ20" s="138"/>
      <c r="AK20" s="138"/>
      <c r="AL20" s="362"/>
      <c r="AM20" s="507" t="str">
        <f t="shared" si="2"/>
        <v/>
      </c>
    </row>
    <row r="21" spans="1:39">
      <c r="A21" s="134">
        <v>10</v>
      </c>
      <c r="B21" s="239" t="str">
        <f>IF(OR(F21=0,F21=""),"",'DAFTAR PELAJAR'!B17)</f>
        <v>MUHAMMAD FAKHRULLAH BIN JAFFRI</v>
      </c>
      <c r="C21" s="240" t="str">
        <f>IF(OR(F21=0,F21=""),"",'DAFTAR PELAJAR'!C17)</f>
        <v>4 ETE</v>
      </c>
      <c r="D21" s="241">
        <f>IF(OR(F21=0,F21=""),"",'DAFTAR PELAJAR'!D17)</f>
        <v>980310065835</v>
      </c>
      <c r="E21" s="240" t="str">
        <f>IF(OR(F21=0,F21=""),"",'DAFTAR PELAJAR'!E17)</f>
        <v>K591CETE013</v>
      </c>
      <c r="F21" s="242">
        <f>IF(OR('DAFTAR PELAJAR'!J17=0,'DAFTAR PELAJAR'!J17=""),"",'DAFTAR PELAJAR'!J17)</f>
        <v>1</v>
      </c>
      <c r="G21" s="140"/>
      <c r="H21" s="138"/>
      <c r="I21" s="138"/>
      <c r="J21" s="138"/>
      <c r="K21" s="138"/>
      <c r="L21" s="138"/>
      <c r="M21" s="138"/>
      <c r="N21" s="138"/>
      <c r="O21" s="138"/>
      <c r="P21" s="139"/>
      <c r="Q21" s="454" t="str">
        <f t="shared" si="0"/>
        <v/>
      </c>
      <c r="R21" s="285"/>
      <c r="S21" s="138"/>
      <c r="T21" s="138"/>
      <c r="U21" s="138"/>
      <c r="V21" s="138"/>
      <c r="W21" s="138"/>
      <c r="X21" s="138"/>
      <c r="Y21" s="138"/>
      <c r="Z21" s="138"/>
      <c r="AA21" s="139"/>
      <c r="AB21" s="224" t="str">
        <f t="shared" si="1"/>
        <v/>
      </c>
      <c r="AC21" s="140"/>
      <c r="AD21" s="138"/>
      <c r="AE21" s="138"/>
      <c r="AF21" s="138"/>
      <c r="AG21" s="138"/>
      <c r="AH21" s="138"/>
      <c r="AI21" s="138"/>
      <c r="AJ21" s="138"/>
      <c r="AK21" s="138"/>
      <c r="AL21" s="362"/>
      <c r="AM21" s="507" t="str">
        <f t="shared" si="2"/>
        <v/>
      </c>
    </row>
    <row r="22" spans="1:39">
      <c r="A22" s="134">
        <v>11</v>
      </c>
      <c r="B22" s="244" t="str">
        <f>IF(OR(F22=0,F22=""),"",'DAFTAR PELAJAR'!B18)</f>
        <v>MUHAMMAD HAFIZUDDIN BIN SALEHUDDIN</v>
      </c>
      <c r="C22" s="240" t="str">
        <f>IF(OR(F22=0,F22=""),"",'DAFTAR PELAJAR'!C18)</f>
        <v>4 ETE</v>
      </c>
      <c r="D22" s="245" t="str">
        <f>IF(OR(F22=0,F22=""),"",'DAFTAR PELAJAR'!D18)</f>
        <v>981113065785</v>
      </c>
      <c r="E22" s="240" t="str">
        <f>IF(OR(F22=0,F22=""),"",'DAFTAR PELAJAR'!E18)</f>
        <v>K591CETE014</v>
      </c>
      <c r="F22" s="242">
        <f>IF(OR('DAFTAR PELAJAR'!J18=0,'DAFTAR PELAJAR'!J18=""),"",'DAFTAR PELAJAR'!J18)</f>
        <v>1</v>
      </c>
      <c r="G22" s="140"/>
      <c r="H22" s="138"/>
      <c r="I22" s="138"/>
      <c r="J22" s="138"/>
      <c r="K22" s="138"/>
      <c r="L22" s="138"/>
      <c r="M22" s="138"/>
      <c r="N22" s="138"/>
      <c r="O22" s="138"/>
      <c r="P22" s="139"/>
      <c r="Q22" s="454" t="str">
        <f t="shared" si="0"/>
        <v/>
      </c>
      <c r="R22" s="285"/>
      <c r="S22" s="138"/>
      <c r="T22" s="138"/>
      <c r="U22" s="138"/>
      <c r="V22" s="138"/>
      <c r="W22" s="138"/>
      <c r="X22" s="138"/>
      <c r="Y22" s="138"/>
      <c r="Z22" s="138"/>
      <c r="AA22" s="139"/>
      <c r="AB22" s="224" t="str">
        <f t="shared" si="1"/>
        <v/>
      </c>
      <c r="AC22" s="140"/>
      <c r="AD22" s="138"/>
      <c r="AE22" s="138"/>
      <c r="AF22" s="138"/>
      <c r="AG22" s="138"/>
      <c r="AH22" s="138"/>
      <c r="AI22" s="138"/>
      <c r="AJ22" s="138"/>
      <c r="AK22" s="138"/>
      <c r="AL22" s="362"/>
      <c r="AM22" s="507" t="str">
        <f t="shared" si="2"/>
        <v/>
      </c>
    </row>
    <row r="23" spans="1:39">
      <c r="A23" s="134">
        <v>12</v>
      </c>
      <c r="B23" s="239" t="str">
        <f>IF(OR(F23=0,F23=""),"",'DAFTAR PELAJAR'!B19)</f>
        <v>MUHAMMAD IKHWAN BIN ZULKIPLI</v>
      </c>
      <c r="C23" s="240" t="str">
        <f>IF(OR(F23=0,F23=""),"",'DAFTAR PELAJAR'!C19)</f>
        <v>4 ETE</v>
      </c>
      <c r="D23" s="241" t="str">
        <f>IF(OR(F23=0,F23=""),"",'DAFTAR PELAJAR'!D19)</f>
        <v>980123065629</v>
      </c>
      <c r="E23" s="240" t="str">
        <f>IF(OR(F23=0,F23=""),"",'DAFTAR PELAJAR'!E19)</f>
        <v>K591CETE015</v>
      </c>
      <c r="F23" s="242">
        <f>IF(OR('DAFTAR PELAJAR'!J19=0,'DAFTAR PELAJAR'!J19=""),"",'DAFTAR PELAJAR'!J19)</f>
        <v>1</v>
      </c>
      <c r="G23" s="140"/>
      <c r="H23" s="138"/>
      <c r="I23" s="138"/>
      <c r="J23" s="138"/>
      <c r="K23" s="138"/>
      <c r="L23" s="138"/>
      <c r="M23" s="138"/>
      <c r="N23" s="138"/>
      <c r="O23" s="138"/>
      <c r="P23" s="139"/>
      <c r="Q23" s="454" t="str">
        <f t="shared" si="0"/>
        <v/>
      </c>
      <c r="R23" s="285"/>
      <c r="S23" s="138"/>
      <c r="T23" s="138"/>
      <c r="U23" s="138"/>
      <c r="V23" s="138"/>
      <c r="W23" s="138"/>
      <c r="X23" s="138"/>
      <c r="Y23" s="138"/>
      <c r="Z23" s="138"/>
      <c r="AA23" s="139"/>
      <c r="AB23" s="224" t="str">
        <f t="shared" si="1"/>
        <v/>
      </c>
      <c r="AC23" s="140"/>
      <c r="AD23" s="138"/>
      <c r="AE23" s="138"/>
      <c r="AF23" s="138"/>
      <c r="AG23" s="138"/>
      <c r="AH23" s="138"/>
      <c r="AI23" s="138"/>
      <c r="AJ23" s="138"/>
      <c r="AK23" s="138"/>
      <c r="AL23" s="362"/>
      <c r="AM23" s="507" t="str">
        <f t="shared" si="2"/>
        <v/>
      </c>
    </row>
    <row r="24" spans="1:39">
      <c r="A24" s="134">
        <v>13</v>
      </c>
      <c r="B24" s="239" t="str">
        <f>IF(OR(F24=0,F24=""),"",'DAFTAR PELAJAR'!B20)</f>
        <v>MUHAMMAD SYAHIRAN IZZ BIN MAT NOH</v>
      </c>
      <c r="C24" s="240" t="str">
        <f>IF(OR(F24=0,F24=""),"",'DAFTAR PELAJAR'!C20)</f>
        <v>4 ETE</v>
      </c>
      <c r="D24" s="241" t="str">
        <f>IF(OR(F24=0,F24=""),"",'DAFTAR PELAJAR'!D20)</f>
        <v>981013065809</v>
      </c>
      <c r="E24" s="240" t="str">
        <f>IF(OR(F24=0,F24=""),"",'DAFTAR PELAJAR'!E20)</f>
        <v>K591CETE016</v>
      </c>
      <c r="F24" s="242">
        <f>IF(OR('DAFTAR PELAJAR'!J20=0,'DAFTAR PELAJAR'!J20=""),"",'DAFTAR PELAJAR'!J20)</f>
        <v>1</v>
      </c>
      <c r="G24" s="140"/>
      <c r="H24" s="138"/>
      <c r="I24" s="138"/>
      <c r="J24" s="138"/>
      <c r="K24" s="138"/>
      <c r="L24" s="138"/>
      <c r="M24" s="138"/>
      <c r="N24" s="138"/>
      <c r="O24" s="138"/>
      <c r="P24" s="139"/>
      <c r="Q24" s="454" t="str">
        <f t="shared" si="0"/>
        <v/>
      </c>
      <c r="R24" s="285"/>
      <c r="S24" s="138"/>
      <c r="T24" s="138"/>
      <c r="U24" s="138"/>
      <c r="V24" s="138"/>
      <c r="W24" s="138"/>
      <c r="X24" s="138"/>
      <c r="Y24" s="138"/>
      <c r="Z24" s="138"/>
      <c r="AA24" s="139"/>
      <c r="AB24" s="224" t="str">
        <f t="shared" si="1"/>
        <v/>
      </c>
      <c r="AC24" s="140"/>
      <c r="AD24" s="138"/>
      <c r="AE24" s="138"/>
      <c r="AF24" s="138"/>
      <c r="AG24" s="138"/>
      <c r="AH24" s="138"/>
      <c r="AI24" s="138"/>
      <c r="AJ24" s="138"/>
      <c r="AK24" s="138"/>
      <c r="AL24" s="362"/>
      <c r="AM24" s="507" t="str">
        <f t="shared" si="2"/>
        <v/>
      </c>
    </row>
    <row r="25" spans="1:39">
      <c r="A25" s="134">
        <v>14</v>
      </c>
      <c r="B25" s="239" t="str">
        <f>IF(OR(F25=0,F25=""),"",'DAFTAR PELAJAR'!B21)</f>
        <v>MUHAMMAD ZAKI BIN DAUD</v>
      </c>
      <c r="C25" s="240" t="str">
        <f>IF(OR(F25=0,F25=""),"",'DAFTAR PELAJAR'!C21)</f>
        <v>4 ETE</v>
      </c>
      <c r="D25" s="241" t="str">
        <f>IF(OR(F25=0,F25=""),"",'DAFTAR PELAJAR'!D21)</f>
        <v>981031065183</v>
      </c>
      <c r="E25" s="240" t="str">
        <f>IF(OR(F25=0,F25=""),"",'DAFTAR PELAJAR'!E21)</f>
        <v>K591CETE017</v>
      </c>
      <c r="F25" s="242">
        <f>IF(OR('DAFTAR PELAJAR'!J21=0,'DAFTAR PELAJAR'!J21=""),"",'DAFTAR PELAJAR'!J21)</f>
        <v>1</v>
      </c>
      <c r="G25" s="140"/>
      <c r="H25" s="138"/>
      <c r="I25" s="138"/>
      <c r="J25" s="138"/>
      <c r="K25" s="138"/>
      <c r="L25" s="138"/>
      <c r="M25" s="138"/>
      <c r="N25" s="138"/>
      <c r="O25" s="138"/>
      <c r="P25" s="139"/>
      <c r="Q25" s="454" t="str">
        <f t="shared" si="0"/>
        <v/>
      </c>
      <c r="R25" s="285"/>
      <c r="S25" s="138"/>
      <c r="T25" s="138"/>
      <c r="U25" s="138"/>
      <c r="V25" s="138"/>
      <c r="W25" s="138"/>
      <c r="X25" s="138"/>
      <c r="Y25" s="138"/>
      <c r="Z25" s="138"/>
      <c r="AA25" s="139"/>
      <c r="AB25" s="224" t="str">
        <f t="shared" si="1"/>
        <v/>
      </c>
      <c r="AC25" s="140"/>
      <c r="AD25" s="138"/>
      <c r="AE25" s="138"/>
      <c r="AF25" s="138"/>
      <c r="AG25" s="138"/>
      <c r="AH25" s="138"/>
      <c r="AI25" s="138"/>
      <c r="AJ25" s="138"/>
      <c r="AK25" s="138"/>
      <c r="AL25" s="362"/>
      <c r="AM25" s="507" t="str">
        <f t="shared" si="2"/>
        <v/>
      </c>
    </row>
    <row r="26" spans="1:39">
      <c r="A26" s="134">
        <v>15</v>
      </c>
      <c r="B26" s="239" t="str">
        <f>IF(OR(F26=0,F26=""),"",'DAFTAR PELAJAR'!B22)</f>
        <v>NUR ATHIRAH AUNI BINTI MOHAMED ARIF</v>
      </c>
      <c r="C26" s="240" t="str">
        <f>IF(OR(F26=0,F26=""),"",'DAFTAR PELAJAR'!C22)</f>
        <v>4 ETE</v>
      </c>
      <c r="D26" s="241" t="str">
        <f>IF(OR(F26=0,F26=""),"",'DAFTAR PELAJAR'!D22)</f>
        <v>980907075788</v>
      </c>
      <c r="E26" s="240" t="str">
        <f>IF(OR(F26=0,F26=""),"",'DAFTAR PELAJAR'!E22)</f>
        <v>K591CETE019</v>
      </c>
      <c r="F26" s="242">
        <f>IF(OR('DAFTAR PELAJAR'!J22=0,'DAFTAR PELAJAR'!J22=""),"",'DAFTAR PELAJAR'!J22)</f>
        <v>1</v>
      </c>
      <c r="G26" s="140"/>
      <c r="H26" s="138"/>
      <c r="I26" s="138"/>
      <c r="J26" s="138"/>
      <c r="K26" s="138"/>
      <c r="L26" s="138"/>
      <c r="M26" s="138"/>
      <c r="N26" s="138"/>
      <c r="O26" s="138"/>
      <c r="P26" s="139"/>
      <c r="Q26" s="454" t="str">
        <f t="shared" si="0"/>
        <v/>
      </c>
      <c r="R26" s="285"/>
      <c r="S26" s="138"/>
      <c r="T26" s="138"/>
      <c r="U26" s="138"/>
      <c r="V26" s="138"/>
      <c r="W26" s="138"/>
      <c r="X26" s="138"/>
      <c r="Y26" s="138"/>
      <c r="Z26" s="138"/>
      <c r="AA26" s="139"/>
      <c r="AB26" s="224" t="str">
        <f t="shared" si="1"/>
        <v/>
      </c>
      <c r="AC26" s="140"/>
      <c r="AD26" s="138"/>
      <c r="AE26" s="138"/>
      <c r="AF26" s="138"/>
      <c r="AG26" s="138"/>
      <c r="AH26" s="138"/>
      <c r="AI26" s="138"/>
      <c r="AJ26" s="138"/>
      <c r="AK26" s="138"/>
      <c r="AL26" s="362"/>
      <c r="AM26" s="507" t="str">
        <f t="shared" si="2"/>
        <v/>
      </c>
    </row>
    <row r="27" spans="1:39">
      <c r="A27" s="134">
        <v>16</v>
      </c>
      <c r="B27" s="239" t="str">
        <f>IF(OR(F27=0,F27=""),"",'DAFTAR PELAJAR'!B23)</f>
        <v>NUR AZRI HUSNINA BINTI SARMUJI</v>
      </c>
      <c r="C27" s="240" t="str">
        <f>IF(OR(F27=0,F27=""),"",'DAFTAR PELAJAR'!C23)</f>
        <v>4 ETE</v>
      </c>
      <c r="D27" s="241" t="str">
        <f>IF(OR(F27=0,F27=""),"",'DAFTAR PELAJAR'!D23)</f>
        <v>980422106558</v>
      </c>
      <c r="E27" s="240" t="str">
        <f>IF(OR(F27=0,F27=""),"",'DAFTAR PELAJAR'!E23)</f>
        <v>K591CETE020</v>
      </c>
      <c r="F27" s="242">
        <f>IF(OR('DAFTAR PELAJAR'!J23=0,'DAFTAR PELAJAR'!J23=""),"",'DAFTAR PELAJAR'!J23)</f>
        <v>1</v>
      </c>
      <c r="G27" s="140"/>
      <c r="H27" s="138"/>
      <c r="I27" s="138"/>
      <c r="J27" s="138"/>
      <c r="K27" s="138"/>
      <c r="L27" s="138"/>
      <c r="M27" s="138"/>
      <c r="N27" s="138"/>
      <c r="O27" s="138"/>
      <c r="P27" s="139"/>
      <c r="Q27" s="454" t="str">
        <f t="shared" si="0"/>
        <v/>
      </c>
      <c r="R27" s="285"/>
      <c r="S27" s="138"/>
      <c r="T27" s="138"/>
      <c r="U27" s="138"/>
      <c r="V27" s="138"/>
      <c r="W27" s="138"/>
      <c r="X27" s="138"/>
      <c r="Y27" s="138"/>
      <c r="Z27" s="138"/>
      <c r="AA27" s="139"/>
      <c r="AB27" s="224" t="str">
        <f t="shared" si="1"/>
        <v/>
      </c>
      <c r="AC27" s="140"/>
      <c r="AD27" s="138"/>
      <c r="AE27" s="138"/>
      <c r="AF27" s="138"/>
      <c r="AG27" s="138"/>
      <c r="AH27" s="138"/>
      <c r="AI27" s="138"/>
      <c r="AJ27" s="138"/>
      <c r="AK27" s="138"/>
      <c r="AL27" s="362"/>
      <c r="AM27" s="507" t="str">
        <f t="shared" si="2"/>
        <v/>
      </c>
    </row>
    <row r="28" spans="1:39">
      <c r="A28" s="134">
        <v>17</v>
      </c>
      <c r="B28" s="239" t="str">
        <f>IF(OR(F28=0,F28=""),"",'DAFTAR PELAJAR'!B24)</f>
        <v>NURUL AMIRA SYAFIQAH BINTI AZLI</v>
      </c>
      <c r="C28" s="240" t="str">
        <f>IF(OR(F28=0,F28=""),"",'DAFTAR PELAJAR'!C24)</f>
        <v>4 ETE</v>
      </c>
      <c r="D28" s="241" t="str">
        <f>IF(OR(F28=0,F28=""),"",'DAFTAR PELAJAR'!D24)</f>
        <v>981024065134</v>
      </c>
      <c r="E28" s="240" t="str">
        <f>IF(OR(F28=0,F28=""),"",'DAFTAR PELAJAR'!E24)</f>
        <v>K591CETE021</v>
      </c>
      <c r="F28" s="242">
        <f>IF(OR('DAFTAR PELAJAR'!J24=0,'DAFTAR PELAJAR'!J24=""),"",'DAFTAR PELAJAR'!J24)</f>
        <v>1</v>
      </c>
      <c r="G28" s="140"/>
      <c r="H28" s="138"/>
      <c r="I28" s="138"/>
      <c r="J28" s="138"/>
      <c r="K28" s="138"/>
      <c r="L28" s="138"/>
      <c r="M28" s="138"/>
      <c r="N28" s="138"/>
      <c r="O28" s="138"/>
      <c r="P28" s="139"/>
      <c r="Q28" s="454" t="str">
        <f t="shared" si="0"/>
        <v/>
      </c>
      <c r="R28" s="285"/>
      <c r="S28" s="138"/>
      <c r="T28" s="138"/>
      <c r="U28" s="138"/>
      <c r="V28" s="138"/>
      <c r="W28" s="138"/>
      <c r="X28" s="138"/>
      <c r="Y28" s="138"/>
      <c r="Z28" s="138"/>
      <c r="AA28" s="139"/>
      <c r="AB28" s="224" t="str">
        <f t="shared" si="1"/>
        <v/>
      </c>
      <c r="AC28" s="140"/>
      <c r="AD28" s="138"/>
      <c r="AE28" s="138"/>
      <c r="AF28" s="138"/>
      <c r="AG28" s="138"/>
      <c r="AH28" s="138"/>
      <c r="AI28" s="138"/>
      <c r="AJ28" s="138"/>
      <c r="AK28" s="138"/>
      <c r="AL28" s="362"/>
      <c r="AM28" s="507" t="str">
        <f t="shared" si="2"/>
        <v/>
      </c>
    </row>
    <row r="29" spans="1:39">
      <c r="A29" s="134">
        <v>18</v>
      </c>
      <c r="B29" s="239" t="str">
        <f>IF(OR(F29=0,F29=""),"",'DAFTAR PELAJAR'!B25)</f>
        <v>SHAIQAL SHA AQMAL BIN AZLAN SHAH</v>
      </c>
      <c r="C29" s="240" t="str">
        <f>IF(OR(F29=0,F29=""),"",'DAFTAR PELAJAR'!C25)</f>
        <v>4 ETE</v>
      </c>
      <c r="D29" s="241" t="str">
        <f>IF(OR(F29=0,F29=""),"",'DAFTAR PELAJAR'!D25)</f>
        <v>980226065277</v>
      </c>
      <c r="E29" s="240" t="str">
        <f>IF(OR(F29=0,F29=""),"",'DAFTAR PELAJAR'!E25)</f>
        <v>K591CETE022</v>
      </c>
      <c r="F29" s="242">
        <f>IF(OR('DAFTAR PELAJAR'!J25=0,'DAFTAR PELAJAR'!J25=""),"",'DAFTAR PELAJAR'!J25)</f>
        <v>1</v>
      </c>
      <c r="G29" s="140"/>
      <c r="H29" s="138"/>
      <c r="I29" s="138"/>
      <c r="J29" s="138"/>
      <c r="K29" s="138"/>
      <c r="L29" s="138"/>
      <c r="M29" s="138"/>
      <c r="N29" s="138"/>
      <c r="O29" s="138"/>
      <c r="P29" s="139"/>
      <c r="Q29" s="454" t="str">
        <f t="shared" si="0"/>
        <v/>
      </c>
      <c r="R29" s="285"/>
      <c r="S29" s="138"/>
      <c r="T29" s="138"/>
      <c r="U29" s="138"/>
      <c r="V29" s="138"/>
      <c r="W29" s="138"/>
      <c r="X29" s="138"/>
      <c r="Y29" s="138"/>
      <c r="Z29" s="138"/>
      <c r="AA29" s="139"/>
      <c r="AB29" s="224" t="str">
        <f t="shared" si="1"/>
        <v/>
      </c>
      <c r="AC29" s="140"/>
      <c r="AD29" s="138"/>
      <c r="AE29" s="138"/>
      <c r="AF29" s="138"/>
      <c r="AG29" s="138"/>
      <c r="AH29" s="138"/>
      <c r="AI29" s="138"/>
      <c r="AJ29" s="138"/>
      <c r="AK29" s="138"/>
      <c r="AL29" s="362"/>
      <c r="AM29" s="507" t="str">
        <f t="shared" si="2"/>
        <v/>
      </c>
    </row>
    <row r="30" spans="1:39">
      <c r="A30" s="134">
        <v>19</v>
      </c>
      <c r="B30" s="239" t="str">
        <f>IF(OR(F30=0,F30=""),"",'DAFTAR PELAJAR'!B26)</f>
        <v>TUAN MUHAMMAD AJWAD BIN TUAN MOHAMAD ZAIDI</v>
      </c>
      <c r="C30" s="240" t="str">
        <f>IF(OR(F30=0,F30=""),"",'DAFTAR PELAJAR'!C26)</f>
        <v>4 ETE</v>
      </c>
      <c r="D30" s="241" t="str">
        <f>IF(OR(F30=0,F30=""),"",'DAFTAR PELAJAR'!D26)</f>
        <v>980408036389</v>
      </c>
      <c r="E30" s="240" t="str">
        <f>IF(OR(F30=0,F30=""),"",'DAFTAR PELAJAR'!E26)</f>
        <v>K591CETE024</v>
      </c>
      <c r="F30" s="242">
        <f>IF(OR('DAFTAR PELAJAR'!J26=0,'DAFTAR PELAJAR'!J26=""),"",'DAFTAR PELAJAR'!J26)</f>
        <v>1</v>
      </c>
      <c r="G30" s="140"/>
      <c r="H30" s="138"/>
      <c r="I30" s="138"/>
      <c r="J30" s="138"/>
      <c r="K30" s="138"/>
      <c r="L30" s="138"/>
      <c r="M30" s="138"/>
      <c r="N30" s="138"/>
      <c r="O30" s="138"/>
      <c r="P30" s="139"/>
      <c r="Q30" s="454" t="str">
        <f t="shared" si="0"/>
        <v/>
      </c>
      <c r="R30" s="285"/>
      <c r="S30" s="138"/>
      <c r="T30" s="138"/>
      <c r="U30" s="138"/>
      <c r="V30" s="138"/>
      <c r="W30" s="138"/>
      <c r="X30" s="138"/>
      <c r="Y30" s="138"/>
      <c r="Z30" s="138"/>
      <c r="AA30" s="139"/>
      <c r="AB30" s="224" t="str">
        <f t="shared" si="1"/>
        <v/>
      </c>
      <c r="AC30" s="140"/>
      <c r="AD30" s="138"/>
      <c r="AE30" s="138"/>
      <c r="AF30" s="138"/>
      <c r="AG30" s="138"/>
      <c r="AH30" s="138"/>
      <c r="AI30" s="138"/>
      <c r="AJ30" s="138"/>
      <c r="AK30" s="138"/>
      <c r="AL30" s="362"/>
      <c r="AM30" s="507" t="str">
        <f t="shared" si="2"/>
        <v/>
      </c>
    </row>
    <row r="31" spans="1:39">
      <c r="A31" s="134">
        <v>20</v>
      </c>
      <c r="B31" s="239" t="str">
        <f>IF(OR(F31=0,F31=""),"",'DAFTAR PELAJAR'!B27)</f>
        <v>MUHAMMAD AFNAN AMIN BIN BAHARUDIN</v>
      </c>
      <c r="C31" s="240" t="str">
        <f>IF(OR(F31=0,F31=""),"",'DAFTAR PELAJAR'!C27)</f>
        <v>4 ETE</v>
      </c>
      <c r="D31" s="241">
        <f>IF(OR(F31=0,F31=""),"",'DAFTAR PELAJAR'!D27)</f>
        <v>980720065505</v>
      </c>
      <c r="E31" s="240" t="str">
        <f>IF(OR(F31=0,F31=""),"",'DAFTAR PELAJAR'!E27)</f>
        <v>K621CETE012</v>
      </c>
      <c r="F31" s="242">
        <f>IF(OR('DAFTAR PELAJAR'!J27=0,'DAFTAR PELAJAR'!J27=""),"",'DAFTAR PELAJAR'!J27)</f>
        <v>1</v>
      </c>
      <c r="G31" s="140"/>
      <c r="H31" s="138"/>
      <c r="I31" s="138"/>
      <c r="J31" s="138"/>
      <c r="K31" s="138"/>
      <c r="L31" s="138"/>
      <c r="M31" s="138"/>
      <c r="N31" s="138"/>
      <c r="O31" s="138"/>
      <c r="P31" s="139"/>
      <c r="Q31" s="454" t="str">
        <f t="shared" si="0"/>
        <v/>
      </c>
      <c r="R31" s="285"/>
      <c r="S31" s="138"/>
      <c r="T31" s="138"/>
      <c r="U31" s="138"/>
      <c r="V31" s="138"/>
      <c r="W31" s="138"/>
      <c r="X31" s="138"/>
      <c r="Y31" s="138"/>
      <c r="Z31" s="138"/>
      <c r="AA31" s="139"/>
      <c r="AB31" s="224" t="str">
        <f t="shared" si="1"/>
        <v/>
      </c>
      <c r="AC31" s="140"/>
      <c r="AD31" s="138"/>
      <c r="AE31" s="138"/>
      <c r="AF31" s="138"/>
      <c r="AG31" s="138"/>
      <c r="AH31" s="138"/>
      <c r="AI31" s="138"/>
      <c r="AJ31" s="138"/>
      <c r="AK31" s="138"/>
      <c r="AL31" s="362"/>
      <c r="AM31" s="507" t="str">
        <f t="shared" si="2"/>
        <v/>
      </c>
    </row>
    <row r="32" spans="1:39">
      <c r="A32" s="134">
        <v>21</v>
      </c>
      <c r="B32" s="239" t="str">
        <f>IF(OR(F32=0,F32=""),"",'DAFTAR PELAJAR'!B28)</f>
        <v>IKHMAL BIN AHMAD SAHARUDIN</v>
      </c>
      <c r="C32" s="240" t="str">
        <f>IF(OR(F32=0,F32=""),"",'DAFTAR PELAJAR'!C28)</f>
        <v>4 ETE</v>
      </c>
      <c r="D32" s="241">
        <f>IF(OR(F32=0,F32=""),"",'DAFTAR PELAJAR'!D28)</f>
        <v>980927065659</v>
      </c>
      <c r="E32" s="240" t="str">
        <f>IF(OR(F32=0,F32=""),"",'DAFTAR PELAJAR'!E28)</f>
        <v>K621CETE007</v>
      </c>
      <c r="F32" s="242">
        <f>IF(OR('DAFTAR PELAJAR'!J28=0,'DAFTAR PELAJAR'!J28=""),"",'DAFTAR PELAJAR'!J28)</f>
        <v>1</v>
      </c>
      <c r="G32" s="140"/>
      <c r="H32" s="138"/>
      <c r="I32" s="138"/>
      <c r="J32" s="138"/>
      <c r="K32" s="138"/>
      <c r="L32" s="138"/>
      <c r="M32" s="138"/>
      <c r="N32" s="138"/>
      <c r="O32" s="138"/>
      <c r="P32" s="139"/>
      <c r="Q32" s="454" t="str">
        <f t="shared" si="0"/>
        <v/>
      </c>
      <c r="R32" s="285"/>
      <c r="S32" s="138"/>
      <c r="T32" s="138"/>
      <c r="U32" s="138"/>
      <c r="V32" s="138"/>
      <c r="W32" s="138"/>
      <c r="X32" s="138"/>
      <c r="Y32" s="138"/>
      <c r="Z32" s="138"/>
      <c r="AA32" s="139"/>
      <c r="AB32" s="224" t="str">
        <f t="shared" si="1"/>
        <v/>
      </c>
      <c r="AC32" s="140"/>
      <c r="AD32" s="138"/>
      <c r="AE32" s="138"/>
      <c r="AF32" s="138"/>
      <c r="AG32" s="138"/>
      <c r="AH32" s="138"/>
      <c r="AI32" s="138"/>
      <c r="AJ32" s="138"/>
      <c r="AK32" s="138"/>
      <c r="AL32" s="362"/>
      <c r="AM32" s="507" t="str">
        <f t="shared" si="2"/>
        <v/>
      </c>
    </row>
    <row r="33" spans="1:39">
      <c r="A33" s="134">
        <v>22</v>
      </c>
      <c r="B33" s="239" t="str">
        <f>IF(OR(F33=0,F33=""),"",'DAFTAR PELAJAR'!B29)</f>
        <v>ABU SAID BIN AZMIN</v>
      </c>
      <c r="C33" s="240" t="str">
        <f>IF(OR(F33=0,F33=""),"",'DAFTAR PELAJAR'!C29)</f>
        <v>4 ETN</v>
      </c>
      <c r="D33" s="241">
        <f>IF(OR(F33=0,F33=""),"",'DAFTAR PELAJAR'!D29)</f>
        <v>980120145201</v>
      </c>
      <c r="E33" s="240" t="str">
        <f>IF(OR(F33=0,F33=""),"",'DAFTAR PELAJAR'!E29)</f>
        <v>K591CETN002</v>
      </c>
      <c r="F33" s="242">
        <f>IF(OR('DAFTAR PELAJAR'!J29=0,'DAFTAR PELAJAR'!J29=""),"",'DAFTAR PELAJAR'!J29)</f>
        <v>1</v>
      </c>
      <c r="G33" s="140"/>
      <c r="H33" s="138"/>
      <c r="I33" s="138"/>
      <c r="J33" s="138"/>
      <c r="K33" s="138"/>
      <c r="L33" s="138"/>
      <c r="M33" s="138"/>
      <c r="N33" s="138"/>
      <c r="O33" s="138"/>
      <c r="P33" s="139"/>
      <c r="Q33" s="454" t="str">
        <f t="shared" si="0"/>
        <v/>
      </c>
      <c r="R33" s="285"/>
      <c r="S33" s="138"/>
      <c r="T33" s="138"/>
      <c r="U33" s="138"/>
      <c r="V33" s="138"/>
      <c r="W33" s="138"/>
      <c r="X33" s="138"/>
      <c r="Y33" s="138"/>
      <c r="Z33" s="138"/>
      <c r="AA33" s="139"/>
      <c r="AB33" s="224" t="str">
        <f t="shared" si="1"/>
        <v/>
      </c>
      <c r="AC33" s="140"/>
      <c r="AD33" s="138"/>
      <c r="AE33" s="138"/>
      <c r="AF33" s="138"/>
      <c r="AG33" s="138"/>
      <c r="AH33" s="138"/>
      <c r="AI33" s="138"/>
      <c r="AJ33" s="138"/>
      <c r="AK33" s="138"/>
      <c r="AL33" s="362"/>
      <c r="AM33" s="507" t="str">
        <f t="shared" si="2"/>
        <v/>
      </c>
    </row>
    <row r="34" spans="1:39">
      <c r="A34" s="134">
        <v>23</v>
      </c>
      <c r="B34" s="239" t="str">
        <f>IF(OR(F34=0,F34=""),"",'DAFTAR PELAJAR'!B30)</f>
        <v>FATHIN NAJIHAH BINTI MOHMAD NIZAM</v>
      </c>
      <c r="C34" s="240" t="str">
        <f>IF(OR(F34=0,F34=""),"",'DAFTAR PELAJAR'!C30)</f>
        <v>4 ETN</v>
      </c>
      <c r="D34" s="245" t="str">
        <f>IF(OR(F34=0,F34=""),"",'DAFTAR PELAJAR'!D30)</f>
        <v>981127066156</v>
      </c>
      <c r="E34" s="240" t="str">
        <f>IF(OR(F34=0,F34=""),"",'DAFTAR PELAJAR'!E30)</f>
        <v>K591CETN003</v>
      </c>
      <c r="F34" s="242">
        <f>IF(OR('DAFTAR PELAJAR'!J30=0,'DAFTAR PELAJAR'!J30=""),"",'DAFTAR PELAJAR'!J30)</f>
        <v>1</v>
      </c>
      <c r="G34" s="140"/>
      <c r="H34" s="138"/>
      <c r="I34" s="138"/>
      <c r="J34" s="138"/>
      <c r="K34" s="138"/>
      <c r="L34" s="138"/>
      <c r="M34" s="138"/>
      <c r="N34" s="138"/>
      <c r="O34" s="138"/>
      <c r="P34" s="139"/>
      <c r="Q34" s="454" t="str">
        <f t="shared" si="0"/>
        <v/>
      </c>
      <c r="R34" s="285"/>
      <c r="S34" s="138"/>
      <c r="T34" s="138"/>
      <c r="U34" s="138"/>
      <c r="V34" s="138"/>
      <c r="W34" s="138"/>
      <c r="X34" s="138"/>
      <c r="Y34" s="138"/>
      <c r="Z34" s="138"/>
      <c r="AA34" s="139"/>
      <c r="AB34" s="224" t="str">
        <f t="shared" si="1"/>
        <v/>
      </c>
      <c r="AC34" s="140"/>
      <c r="AD34" s="138"/>
      <c r="AE34" s="138"/>
      <c r="AF34" s="138"/>
      <c r="AG34" s="138"/>
      <c r="AH34" s="138"/>
      <c r="AI34" s="138"/>
      <c r="AJ34" s="138"/>
      <c r="AK34" s="138"/>
      <c r="AL34" s="362"/>
      <c r="AM34" s="507" t="str">
        <f t="shared" si="2"/>
        <v/>
      </c>
    </row>
    <row r="35" spans="1:39">
      <c r="A35" s="134">
        <v>24</v>
      </c>
      <c r="B35" s="239" t="str">
        <f>IF(OR(F35=0,F35=""),"",'DAFTAR PELAJAR'!B31)</f>
        <v>MOHAMAD KHAIRUL SYAPIQ BIN RASIDI</v>
      </c>
      <c r="C35" s="240" t="str">
        <f>IF(OR(F35=0,F35=""),"",'DAFTAR PELAJAR'!C31)</f>
        <v>4 ETN</v>
      </c>
      <c r="D35" s="245">
        <f>IF(OR(F35=0,F35=""),"",'DAFTAR PELAJAR'!D31)</f>
        <v>980711065473</v>
      </c>
      <c r="E35" s="240" t="str">
        <f>IF(OR(F35=0,F35=""),"",'DAFTAR PELAJAR'!E31)</f>
        <v>K591CETN004</v>
      </c>
      <c r="F35" s="242">
        <f>IF(OR('DAFTAR PELAJAR'!J31=0,'DAFTAR PELAJAR'!J31=""),"",'DAFTAR PELAJAR'!J31)</f>
        <v>1</v>
      </c>
      <c r="G35" s="140"/>
      <c r="H35" s="138"/>
      <c r="I35" s="138"/>
      <c r="J35" s="138"/>
      <c r="K35" s="138"/>
      <c r="L35" s="138"/>
      <c r="M35" s="138"/>
      <c r="N35" s="138"/>
      <c r="O35" s="138"/>
      <c r="P35" s="139"/>
      <c r="Q35" s="454" t="str">
        <f t="shared" si="0"/>
        <v/>
      </c>
      <c r="R35" s="285"/>
      <c r="S35" s="138"/>
      <c r="T35" s="138"/>
      <c r="U35" s="138"/>
      <c r="V35" s="138"/>
      <c r="W35" s="138"/>
      <c r="X35" s="138"/>
      <c r="Y35" s="138"/>
      <c r="Z35" s="138"/>
      <c r="AA35" s="139"/>
      <c r="AB35" s="224" t="str">
        <f t="shared" si="1"/>
        <v/>
      </c>
      <c r="AC35" s="140"/>
      <c r="AD35" s="138"/>
      <c r="AE35" s="138"/>
      <c r="AF35" s="138"/>
      <c r="AG35" s="138"/>
      <c r="AH35" s="138"/>
      <c r="AI35" s="138"/>
      <c r="AJ35" s="138"/>
      <c r="AK35" s="138"/>
      <c r="AL35" s="362"/>
      <c r="AM35" s="507" t="str">
        <f t="shared" si="2"/>
        <v/>
      </c>
    </row>
    <row r="36" spans="1:39">
      <c r="A36" s="134">
        <v>25</v>
      </c>
      <c r="B36" s="239" t="str">
        <f>IF(OR(F36=0,F36=""),"",'DAFTAR PELAJAR'!B32)</f>
        <v>MOHAMAD QAYYUM BIN ABDUL HALIM</v>
      </c>
      <c r="C36" s="240" t="str">
        <f>IF(OR(F36=0,F36=""),"",'DAFTAR PELAJAR'!C32)</f>
        <v>4 ETN</v>
      </c>
      <c r="D36" s="245">
        <f>IF(OR(F36=0,F36=""),"",'DAFTAR PELAJAR'!D32)</f>
        <v>980524065101</v>
      </c>
      <c r="E36" s="240" t="str">
        <f>IF(OR(F36=0,F36=""),"",'DAFTAR PELAJAR'!E32)</f>
        <v>K591CETN005</v>
      </c>
      <c r="F36" s="242">
        <f>IF(OR('DAFTAR PELAJAR'!J32=0,'DAFTAR PELAJAR'!J32=""),"",'DAFTAR PELAJAR'!J32)</f>
        <v>1</v>
      </c>
      <c r="G36" s="140"/>
      <c r="H36" s="138"/>
      <c r="I36" s="138"/>
      <c r="J36" s="138"/>
      <c r="K36" s="138"/>
      <c r="L36" s="138"/>
      <c r="M36" s="138"/>
      <c r="N36" s="138"/>
      <c r="O36" s="138"/>
      <c r="P36" s="139"/>
      <c r="Q36" s="454" t="str">
        <f t="shared" si="0"/>
        <v/>
      </c>
      <c r="R36" s="285"/>
      <c r="S36" s="138"/>
      <c r="T36" s="138"/>
      <c r="U36" s="138"/>
      <c r="V36" s="138"/>
      <c r="W36" s="138"/>
      <c r="X36" s="138"/>
      <c r="Y36" s="138"/>
      <c r="Z36" s="138"/>
      <c r="AA36" s="139"/>
      <c r="AB36" s="224" t="str">
        <f t="shared" si="1"/>
        <v/>
      </c>
      <c r="AC36" s="140"/>
      <c r="AD36" s="138"/>
      <c r="AE36" s="138"/>
      <c r="AF36" s="135"/>
      <c r="AG36" s="138"/>
      <c r="AH36" s="138"/>
      <c r="AI36" s="138"/>
      <c r="AJ36" s="138"/>
      <c r="AK36" s="138"/>
      <c r="AL36" s="362"/>
      <c r="AM36" s="507" t="str">
        <f t="shared" si="2"/>
        <v/>
      </c>
    </row>
    <row r="37" spans="1:39">
      <c r="A37" s="134">
        <v>26</v>
      </c>
      <c r="B37" s="239" t="str">
        <f>IF(OR(F37=0,F37=""),"",'DAFTAR PELAJAR'!B33)</f>
        <v>MOHAMAD SHAHNIZAM AZRUL BIN SHAHARIN</v>
      </c>
      <c r="C37" s="240" t="str">
        <f>IF(OR(F37=0,F37=""),"",'DAFTAR PELAJAR'!C33)</f>
        <v>4 ETN</v>
      </c>
      <c r="D37" s="241" t="str">
        <f>IF(OR(F37=0,F37=""),"",'DAFTAR PELAJAR'!D33)</f>
        <v>981217065499</v>
      </c>
      <c r="E37" s="240" t="str">
        <f>IF(OR(F37=0,F37=""),"",'DAFTAR PELAJAR'!E33)</f>
        <v>K591CETN006</v>
      </c>
      <c r="F37" s="242">
        <f>IF(OR('DAFTAR PELAJAR'!J33=0,'DAFTAR PELAJAR'!J33=""),"",'DAFTAR PELAJAR'!J33)</f>
        <v>1</v>
      </c>
      <c r="G37" s="140"/>
      <c r="H37" s="138"/>
      <c r="I37" s="138"/>
      <c r="J37" s="138"/>
      <c r="K37" s="138"/>
      <c r="L37" s="138"/>
      <c r="M37" s="138"/>
      <c r="N37" s="138"/>
      <c r="O37" s="138"/>
      <c r="P37" s="139"/>
      <c r="Q37" s="454" t="str">
        <f t="shared" si="0"/>
        <v/>
      </c>
      <c r="R37" s="285"/>
      <c r="S37" s="138"/>
      <c r="T37" s="138"/>
      <c r="U37" s="138"/>
      <c r="V37" s="138"/>
      <c r="W37" s="138"/>
      <c r="X37" s="138"/>
      <c r="Y37" s="138"/>
      <c r="Z37" s="138"/>
      <c r="AA37" s="139"/>
      <c r="AB37" s="224" t="str">
        <f t="shared" si="1"/>
        <v/>
      </c>
      <c r="AC37" s="140"/>
      <c r="AD37" s="138"/>
      <c r="AE37" s="138"/>
      <c r="AF37" s="138"/>
      <c r="AG37" s="138"/>
      <c r="AH37" s="138"/>
      <c r="AI37" s="138"/>
      <c r="AJ37" s="138"/>
      <c r="AK37" s="138"/>
      <c r="AL37" s="362"/>
      <c r="AM37" s="507" t="str">
        <f t="shared" si="2"/>
        <v/>
      </c>
    </row>
    <row r="38" spans="1:39">
      <c r="A38" s="134">
        <v>27</v>
      </c>
      <c r="B38" s="239" t="str">
        <f>IF(OR(F38=0,F38=""),"",'DAFTAR PELAJAR'!B34)</f>
        <v>MOHAMAD SUFI HAZIQ BIN TAJUDIN</v>
      </c>
      <c r="C38" s="240" t="str">
        <f>IF(OR(F38=0,F38=""),"",'DAFTAR PELAJAR'!C34)</f>
        <v>4 ETN</v>
      </c>
      <c r="D38" s="241" t="str">
        <f>IF(OR(F38=0,F38=""),"",'DAFTAR PELAJAR'!D34)</f>
        <v>980410065621</v>
      </c>
      <c r="E38" s="240" t="str">
        <f>IF(OR(F38=0,F38=""),"",'DAFTAR PELAJAR'!E34)</f>
        <v>K591CETN007</v>
      </c>
      <c r="F38" s="242">
        <f>IF(OR('DAFTAR PELAJAR'!J34=0,'DAFTAR PELAJAR'!J34=""),"",'DAFTAR PELAJAR'!J34)</f>
        <v>1</v>
      </c>
      <c r="G38" s="140"/>
      <c r="H38" s="138"/>
      <c r="I38" s="138"/>
      <c r="J38" s="138"/>
      <c r="K38" s="138"/>
      <c r="L38" s="138"/>
      <c r="M38" s="138"/>
      <c r="N38" s="138"/>
      <c r="O38" s="138"/>
      <c r="P38" s="139"/>
      <c r="Q38" s="454" t="str">
        <f t="shared" si="0"/>
        <v/>
      </c>
      <c r="R38" s="285"/>
      <c r="S38" s="138"/>
      <c r="T38" s="138"/>
      <c r="U38" s="138"/>
      <c r="V38" s="138"/>
      <c r="W38" s="138"/>
      <c r="X38" s="138"/>
      <c r="Y38" s="138"/>
      <c r="Z38" s="138"/>
      <c r="AA38" s="139"/>
      <c r="AB38" s="224" t="str">
        <f t="shared" si="1"/>
        <v/>
      </c>
      <c r="AC38" s="140"/>
      <c r="AD38" s="138"/>
      <c r="AE38" s="138"/>
      <c r="AF38" s="138"/>
      <c r="AG38" s="138"/>
      <c r="AH38" s="138"/>
      <c r="AI38" s="138"/>
      <c r="AJ38" s="138"/>
      <c r="AK38" s="138"/>
      <c r="AL38" s="362"/>
      <c r="AM38" s="507" t="str">
        <f t="shared" si="2"/>
        <v/>
      </c>
    </row>
    <row r="39" spans="1:39">
      <c r="A39" s="134">
        <v>28</v>
      </c>
      <c r="B39" s="239" t="str">
        <f>IF(OR(F39=0,F39=""),"",'DAFTAR PELAJAR'!B35)</f>
        <v>MUHAMAD AFZAN BIN  ISHAK</v>
      </c>
      <c r="C39" s="240" t="str">
        <f>IF(OR(F39=0,F39=""),"",'DAFTAR PELAJAR'!C35)</f>
        <v>4 ETN</v>
      </c>
      <c r="D39" s="241" t="str">
        <f>IF(OR(F39=0,F39=""),"",'DAFTAR PELAJAR'!D35)</f>
        <v>980608036375</v>
      </c>
      <c r="E39" s="240" t="str">
        <f>IF(OR(F39=0,F39=""),"",'DAFTAR PELAJAR'!E35)</f>
        <v>K591CETN008</v>
      </c>
      <c r="F39" s="242">
        <f>IF(OR('DAFTAR PELAJAR'!J35=0,'DAFTAR PELAJAR'!J35=""),"",'DAFTAR PELAJAR'!J35)</f>
        <v>1</v>
      </c>
      <c r="G39" s="140"/>
      <c r="H39" s="138"/>
      <c r="I39" s="138"/>
      <c r="J39" s="138"/>
      <c r="K39" s="138"/>
      <c r="L39" s="138"/>
      <c r="M39" s="138"/>
      <c r="N39" s="138"/>
      <c r="O39" s="138"/>
      <c r="P39" s="139"/>
      <c r="Q39" s="454" t="str">
        <f t="shared" si="0"/>
        <v/>
      </c>
      <c r="R39" s="285"/>
      <c r="S39" s="138"/>
      <c r="T39" s="138"/>
      <c r="U39" s="138"/>
      <c r="V39" s="138"/>
      <c r="W39" s="138"/>
      <c r="X39" s="138"/>
      <c r="Y39" s="138"/>
      <c r="Z39" s="138"/>
      <c r="AA39" s="139"/>
      <c r="AB39" s="224" t="str">
        <f t="shared" si="1"/>
        <v/>
      </c>
      <c r="AC39" s="140"/>
      <c r="AD39" s="138"/>
      <c r="AE39" s="138"/>
      <c r="AF39" s="138"/>
      <c r="AG39" s="138"/>
      <c r="AH39" s="138"/>
      <c r="AI39" s="138"/>
      <c r="AJ39" s="138"/>
      <c r="AK39" s="138"/>
      <c r="AL39" s="362"/>
      <c r="AM39" s="507" t="str">
        <f t="shared" si="2"/>
        <v/>
      </c>
    </row>
    <row r="40" spans="1:39">
      <c r="A40" s="134">
        <v>29</v>
      </c>
      <c r="B40" s="239" t="str">
        <f>IF(OR(F40=0,F40=""),"",'DAFTAR PELAJAR'!B36)</f>
        <v>MUHAMMAD AZMI BIN ADNAN</v>
      </c>
      <c r="C40" s="240" t="str">
        <f>IF(OR(F40=0,F40=""),"",'DAFTAR PELAJAR'!C36)</f>
        <v>4 ETN</v>
      </c>
      <c r="D40" s="241" t="str">
        <f>IF(OR(F40=0,F40=""),"",'DAFTAR PELAJAR'!D36)</f>
        <v>980622065631</v>
      </c>
      <c r="E40" s="240" t="str">
        <f>IF(OR(F40=0,F40=""),"",'DAFTAR PELAJAR'!E36)</f>
        <v>K591CETN009</v>
      </c>
      <c r="F40" s="242">
        <f>IF(OR('DAFTAR PELAJAR'!J36=0,'DAFTAR PELAJAR'!J36=""),"",'DAFTAR PELAJAR'!J36)</f>
        <v>1</v>
      </c>
      <c r="G40" s="140"/>
      <c r="H40" s="138"/>
      <c r="I40" s="138"/>
      <c r="J40" s="138"/>
      <c r="K40" s="138"/>
      <c r="L40" s="138"/>
      <c r="M40" s="138"/>
      <c r="N40" s="138"/>
      <c r="O40" s="138"/>
      <c r="P40" s="139"/>
      <c r="Q40" s="454" t="str">
        <f t="shared" si="0"/>
        <v/>
      </c>
      <c r="R40" s="285"/>
      <c r="S40" s="138"/>
      <c r="T40" s="138"/>
      <c r="U40" s="138"/>
      <c r="V40" s="138"/>
      <c r="W40" s="138"/>
      <c r="X40" s="138"/>
      <c r="Y40" s="138"/>
      <c r="Z40" s="138"/>
      <c r="AA40" s="139"/>
      <c r="AB40" s="224" t="str">
        <f t="shared" si="1"/>
        <v/>
      </c>
      <c r="AC40" s="140"/>
      <c r="AD40" s="138"/>
      <c r="AE40" s="138"/>
      <c r="AF40" s="138"/>
      <c r="AG40" s="138"/>
      <c r="AH40" s="138"/>
      <c r="AI40" s="138"/>
      <c r="AJ40" s="138"/>
      <c r="AK40" s="138"/>
      <c r="AL40" s="362"/>
      <c r="AM40" s="507" t="str">
        <f t="shared" si="2"/>
        <v/>
      </c>
    </row>
    <row r="41" spans="1:39">
      <c r="A41" s="134">
        <v>30</v>
      </c>
      <c r="B41" s="239" t="str">
        <f>IF(OR(F41=0,F41=""),"",'DAFTAR PELAJAR'!B37)</f>
        <v/>
      </c>
      <c r="C41" s="240" t="str">
        <f>IF(OR(F41=0,F41=""),"",'DAFTAR PELAJAR'!C37)</f>
        <v/>
      </c>
      <c r="D41" s="241" t="str">
        <f>IF(OR(F41=0,F41=""),"",'DAFTAR PELAJAR'!D37)</f>
        <v/>
      </c>
      <c r="E41" s="240" t="str">
        <f>IF(OR(F41=0,F41=""),"",'DAFTAR PELAJAR'!E37)</f>
        <v/>
      </c>
      <c r="F41" s="242" t="str">
        <f>IF(OR('DAFTAR PELAJAR'!J37=0,'DAFTAR PELAJAR'!J37=""),"",'DAFTAR PELAJAR'!J37)</f>
        <v/>
      </c>
      <c r="G41" s="140"/>
      <c r="H41" s="138"/>
      <c r="I41" s="138"/>
      <c r="J41" s="138"/>
      <c r="K41" s="138"/>
      <c r="L41" s="138"/>
      <c r="M41" s="138"/>
      <c r="N41" s="138"/>
      <c r="O41" s="138"/>
      <c r="P41" s="139"/>
      <c r="Q41" s="454" t="str">
        <f t="shared" si="0"/>
        <v/>
      </c>
      <c r="R41" s="285"/>
      <c r="S41" s="138"/>
      <c r="T41" s="138"/>
      <c r="U41" s="138"/>
      <c r="V41" s="138"/>
      <c r="W41" s="138"/>
      <c r="X41" s="138"/>
      <c r="Y41" s="138"/>
      <c r="Z41" s="138"/>
      <c r="AA41" s="139"/>
      <c r="AB41" s="224" t="str">
        <f t="shared" si="1"/>
        <v/>
      </c>
      <c r="AC41" s="140"/>
      <c r="AD41" s="138"/>
      <c r="AE41" s="138"/>
      <c r="AF41" s="138"/>
      <c r="AG41" s="138"/>
      <c r="AH41" s="138"/>
      <c r="AI41" s="138"/>
      <c r="AJ41" s="138"/>
      <c r="AK41" s="138"/>
      <c r="AL41" s="362"/>
      <c r="AM41" s="507" t="str">
        <f t="shared" si="2"/>
        <v/>
      </c>
    </row>
    <row r="42" spans="1:39">
      <c r="A42" s="134">
        <v>31</v>
      </c>
      <c r="B42" s="239" t="str">
        <f>IF(OR(F42=0,F42=""),"",'DAFTAR PELAJAR'!B38)</f>
        <v>NURUL ATIKAH BINTI ADNAN</v>
      </c>
      <c r="C42" s="240" t="str">
        <f>IF(OR(F42=0,F42=""),"",'DAFTAR PELAJAR'!C38)</f>
        <v>4 ETN</v>
      </c>
      <c r="D42" s="241" t="str">
        <f>IF(OR(F42=0,F42=""),"",'DAFTAR PELAJAR'!D38)</f>
        <v>980501065424</v>
      </c>
      <c r="E42" s="240" t="str">
        <f>IF(OR(F42=0,F42=""),"",'DAFTAR PELAJAR'!E38)</f>
        <v>K591CETN011</v>
      </c>
      <c r="F42" s="242">
        <f>IF(OR('DAFTAR PELAJAR'!J38=0,'DAFTAR PELAJAR'!J38=""),"",'DAFTAR PELAJAR'!J38)</f>
        <v>1</v>
      </c>
      <c r="G42" s="140"/>
      <c r="H42" s="138"/>
      <c r="I42" s="138"/>
      <c r="J42" s="138"/>
      <c r="K42" s="138"/>
      <c r="L42" s="138"/>
      <c r="M42" s="138"/>
      <c r="N42" s="138"/>
      <c r="O42" s="138"/>
      <c r="P42" s="139"/>
      <c r="Q42" s="454" t="str">
        <f t="shared" si="0"/>
        <v/>
      </c>
      <c r="R42" s="285"/>
      <c r="S42" s="138"/>
      <c r="T42" s="138"/>
      <c r="U42" s="138"/>
      <c r="V42" s="138"/>
      <c r="W42" s="138"/>
      <c r="X42" s="138"/>
      <c r="Y42" s="138"/>
      <c r="Z42" s="138"/>
      <c r="AA42" s="139"/>
      <c r="AB42" s="224" t="str">
        <f t="shared" si="1"/>
        <v/>
      </c>
      <c r="AC42" s="140"/>
      <c r="AD42" s="138"/>
      <c r="AE42" s="138"/>
      <c r="AF42" s="138"/>
      <c r="AG42" s="138"/>
      <c r="AH42" s="138"/>
      <c r="AI42" s="138"/>
      <c r="AJ42" s="138"/>
      <c r="AK42" s="138"/>
      <c r="AL42" s="362"/>
      <c r="AM42" s="507" t="str">
        <f t="shared" si="2"/>
        <v/>
      </c>
    </row>
    <row r="43" spans="1:39">
      <c r="A43" s="134">
        <v>32</v>
      </c>
      <c r="B43" s="239" t="str">
        <f>IF(OR(F43=0,F43=""),"",'DAFTAR PELAJAR'!B39)</f>
        <v>NURUL NAJIHAH WA'EYAH BINTI AJMAIN</v>
      </c>
      <c r="C43" s="240" t="str">
        <f>IF(OR(F43=0,F43=""),"",'DAFTAR PELAJAR'!C39)</f>
        <v>4 ETN</v>
      </c>
      <c r="D43" s="241" t="str">
        <f>IF(OR(F43=0,F43=""),"",'DAFTAR PELAJAR'!D39)</f>
        <v>980206065210</v>
      </c>
      <c r="E43" s="240" t="str">
        <f>IF(OR(F43=0,F43=""),"",'DAFTAR PELAJAR'!E39)</f>
        <v>K591CETN012</v>
      </c>
      <c r="F43" s="242">
        <f>IF(OR('DAFTAR PELAJAR'!J39=0,'DAFTAR PELAJAR'!J39=""),"",'DAFTAR PELAJAR'!J39)</f>
        <v>1</v>
      </c>
      <c r="G43" s="140"/>
      <c r="H43" s="138"/>
      <c r="I43" s="138"/>
      <c r="J43" s="138"/>
      <c r="K43" s="138"/>
      <c r="L43" s="138"/>
      <c r="M43" s="138"/>
      <c r="N43" s="138"/>
      <c r="O43" s="138"/>
      <c r="P43" s="139"/>
      <c r="Q43" s="454" t="str">
        <f t="shared" si="0"/>
        <v/>
      </c>
      <c r="R43" s="285"/>
      <c r="S43" s="138"/>
      <c r="T43" s="138"/>
      <c r="U43" s="138"/>
      <c r="V43" s="138"/>
      <c r="W43" s="138"/>
      <c r="X43" s="138"/>
      <c r="Y43" s="138"/>
      <c r="Z43" s="138"/>
      <c r="AA43" s="139"/>
      <c r="AB43" s="224" t="str">
        <f t="shared" si="1"/>
        <v/>
      </c>
      <c r="AC43" s="140"/>
      <c r="AD43" s="138"/>
      <c r="AE43" s="138"/>
      <c r="AF43" s="138"/>
      <c r="AG43" s="138"/>
      <c r="AH43" s="138"/>
      <c r="AI43" s="138"/>
      <c r="AJ43" s="138"/>
      <c r="AK43" s="138"/>
      <c r="AL43" s="362"/>
      <c r="AM43" s="507" t="str">
        <f t="shared" si="2"/>
        <v/>
      </c>
    </row>
    <row r="44" spans="1:39">
      <c r="A44" s="134">
        <v>33</v>
      </c>
      <c r="B44" s="239" t="str">
        <f>IF(OR(F44=0,F44=""),"",'DAFTAR PELAJAR'!B40)</f>
        <v>NURUL YUMNI BINTI ROSLI</v>
      </c>
      <c r="C44" s="240" t="str">
        <f>IF(OR(F44=0,F44=""),"",'DAFTAR PELAJAR'!C40)</f>
        <v>4 ETN</v>
      </c>
      <c r="D44" s="241" t="str">
        <f>IF(OR(F44=0,F44=""),"",'DAFTAR PELAJAR'!D40)</f>
        <v>981208106412</v>
      </c>
      <c r="E44" s="240" t="str">
        <f>IF(OR(F44=0,F44=""),"",'DAFTAR PELAJAR'!E40)</f>
        <v>K591CETN013</v>
      </c>
      <c r="F44" s="242">
        <f>IF(OR('DAFTAR PELAJAR'!J40=0,'DAFTAR PELAJAR'!J40=""),"",'DAFTAR PELAJAR'!J40)</f>
        <v>1</v>
      </c>
      <c r="G44" s="140"/>
      <c r="H44" s="138"/>
      <c r="I44" s="138"/>
      <c r="J44" s="138"/>
      <c r="K44" s="138"/>
      <c r="L44" s="138"/>
      <c r="M44" s="138"/>
      <c r="N44" s="138"/>
      <c r="O44" s="138"/>
      <c r="P44" s="139"/>
      <c r="Q44" s="454" t="str">
        <f t="shared" si="0"/>
        <v/>
      </c>
      <c r="R44" s="285"/>
      <c r="S44" s="138"/>
      <c r="T44" s="138"/>
      <c r="U44" s="138"/>
      <c r="V44" s="138"/>
      <c r="W44" s="138"/>
      <c r="X44" s="138"/>
      <c r="Y44" s="138"/>
      <c r="Z44" s="138"/>
      <c r="AA44" s="139"/>
      <c r="AB44" s="224" t="str">
        <f t="shared" si="1"/>
        <v/>
      </c>
      <c r="AC44" s="140"/>
      <c r="AD44" s="138"/>
      <c r="AE44" s="138"/>
      <c r="AF44" s="138"/>
      <c r="AG44" s="138"/>
      <c r="AH44" s="138"/>
      <c r="AI44" s="138"/>
      <c r="AJ44" s="138"/>
      <c r="AK44" s="138"/>
      <c r="AL44" s="362"/>
      <c r="AM44" s="507" t="str">
        <f t="shared" si="2"/>
        <v/>
      </c>
    </row>
    <row r="45" spans="1:39">
      <c r="A45" s="134">
        <v>34</v>
      </c>
      <c r="B45" s="239" t="str">
        <f>IF(OR(F45=0,F45=""),"",'DAFTAR PELAJAR'!B41)</f>
        <v>SITI NUR UMIRAH BINTI MOHD KAMARUDIN</v>
      </c>
      <c r="C45" s="240" t="str">
        <f>IF(OR(F45=0,F45=""),"",'DAFTAR PELAJAR'!C41)</f>
        <v>4 ETN</v>
      </c>
      <c r="D45" s="241" t="str">
        <f>IF(OR(F45=0,F45=""),"",'DAFTAR PELAJAR'!D41)</f>
        <v>981129065608</v>
      </c>
      <c r="E45" s="240" t="str">
        <f>IF(OR(F45=0,F45=""),"",'DAFTAR PELAJAR'!E41)</f>
        <v>K591CETN014</v>
      </c>
      <c r="F45" s="242">
        <f>IF(OR('DAFTAR PELAJAR'!J41=0,'DAFTAR PELAJAR'!J41=""),"",'DAFTAR PELAJAR'!J41)</f>
        <v>1</v>
      </c>
      <c r="G45" s="140"/>
      <c r="H45" s="138"/>
      <c r="I45" s="138"/>
      <c r="J45" s="138"/>
      <c r="K45" s="138"/>
      <c r="L45" s="138"/>
      <c r="M45" s="138"/>
      <c r="N45" s="138"/>
      <c r="O45" s="138"/>
      <c r="P45" s="139"/>
      <c r="Q45" s="454" t="str">
        <f t="shared" si="0"/>
        <v/>
      </c>
      <c r="R45" s="285"/>
      <c r="S45" s="138"/>
      <c r="T45" s="138"/>
      <c r="U45" s="138"/>
      <c r="V45" s="138"/>
      <c r="W45" s="138"/>
      <c r="X45" s="138"/>
      <c r="Y45" s="138"/>
      <c r="Z45" s="138"/>
      <c r="AA45" s="139"/>
      <c r="AB45" s="224" t="str">
        <f t="shared" si="1"/>
        <v/>
      </c>
      <c r="AC45" s="140"/>
      <c r="AD45" s="138"/>
      <c r="AE45" s="138"/>
      <c r="AF45" s="138"/>
      <c r="AG45" s="138"/>
      <c r="AH45" s="138"/>
      <c r="AI45" s="138"/>
      <c r="AJ45" s="138"/>
      <c r="AK45" s="138"/>
      <c r="AL45" s="362"/>
      <c r="AM45" s="507" t="str">
        <f t="shared" si="2"/>
        <v/>
      </c>
    </row>
    <row r="46" spans="1:39">
      <c r="A46" s="134">
        <v>35</v>
      </c>
      <c r="B46" s="239" t="str">
        <f>IF(OR(F46=0,F46=""),"",'DAFTAR PELAJAR'!B42)</f>
        <v>WAN MUHAMMAD AFIQ BIN WAN AZIR</v>
      </c>
      <c r="C46" s="240" t="str">
        <f>IF(OR(F46=0,F46=""),"",'DAFTAR PELAJAR'!C42)</f>
        <v>4 ETN</v>
      </c>
      <c r="D46" s="241" t="str">
        <f>IF(OR(F46=0,F46=""),"",'DAFTAR PELAJAR'!D42)</f>
        <v>980826065617</v>
      </c>
      <c r="E46" s="240" t="str">
        <f>IF(OR(F46=0,F46=""),"",'DAFTAR PELAJAR'!E42)</f>
        <v>K591CETN015</v>
      </c>
      <c r="F46" s="242">
        <f>IF(OR('DAFTAR PELAJAR'!J42=0,'DAFTAR PELAJAR'!J42=""),"",'DAFTAR PELAJAR'!J42)</f>
        <v>1</v>
      </c>
      <c r="G46" s="140"/>
      <c r="H46" s="138"/>
      <c r="I46" s="138"/>
      <c r="J46" s="138"/>
      <c r="K46" s="138"/>
      <c r="L46" s="138"/>
      <c r="M46" s="138"/>
      <c r="N46" s="138"/>
      <c r="O46" s="138"/>
      <c r="P46" s="139"/>
      <c r="Q46" s="454" t="str">
        <f t="shared" si="0"/>
        <v/>
      </c>
      <c r="R46" s="285"/>
      <c r="S46" s="138"/>
      <c r="T46" s="138"/>
      <c r="U46" s="138"/>
      <c r="V46" s="138"/>
      <c r="W46" s="138"/>
      <c r="X46" s="138"/>
      <c r="Y46" s="138"/>
      <c r="Z46" s="138"/>
      <c r="AA46" s="139"/>
      <c r="AB46" s="224" t="str">
        <f t="shared" si="1"/>
        <v/>
      </c>
      <c r="AC46" s="140"/>
      <c r="AD46" s="138"/>
      <c r="AE46" s="138"/>
      <c r="AF46" s="138"/>
      <c r="AG46" s="138"/>
      <c r="AH46" s="138"/>
      <c r="AI46" s="138"/>
      <c r="AJ46" s="138"/>
      <c r="AK46" s="138"/>
      <c r="AL46" s="362"/>
      <c r="AM46" s="507" t="str">
        <f t="shared" si="2"/>
        <v/>
      </c>
    </row>
    <row r="47" spans="1:39">
      <c r="A47" s="134">
        <v>36</v>
      </c>
      <c r="B47" s="239" t="str">
        <f>IF(OR(F47=0,F47=""),"",'DAFTAR PELAJAR'!B43)</f>
        <v>ABDUL AL HAFIZ BIN ABDUL HADI</v>
      </c>
      <c r="C47" s="240" t="str">
        <f>IF(OR(F47=0,F47=""),"",'DAFTAR PELAJAR'!C43)</f>
        <v>4 MPI</v>
      </c>
      <c r="D47" s="241" t="str">
        <f>IF(OR(F47=0,F47=""),"",'DAFTAR PELAJAR'!D43)</f>
        <v>980524065187</v>
      </c>
      <c r="E47" s="240" t="str">
        <f>IF(OR(F47=0,F47=""),"",'DAFTAR PELAJAR'!E43)</f>
        <v>K591CMPI001</v>
      </c>
      <c r="F47" s="242">
        <f>IF(OR('DAFTAR PELAJAR'!J43=0,'DAFTAR PELAJAR'!J43=""),"",'DAFTAR PELAJAR'!J43)</f>
        <v>1</v>
      </c>
      <c r="G47" s="140"/>
      <c r="H47" s="138"/>
      <c r="I47" s="138"/>
      <c r="J47" s="138"/>
      <c r="K47" s="138"/>
      <c r="L47" s="138"/>
      <c r="M47" s="138"/>
      <c r="N47" s="138"/>
      <c r="O47" s="138"/>
      <c r="P47" s="139"/>
      <c r="Q47" s="454" t="str">
        <f t="shared" si="0"/>
        <v/>
      </c>
      <c r="R47" s="285"/>
      <c r="S47" s="138"/>
      <c r="T47" s="138"/>
      <c r="U47" s="138"/>
      <c r="V47" s="138"/>
      <c r="W47" s="138"/>
      <c r="X47" s="138"/>
      <c r="Y47" s="138"/>
      <c r="Z47" s="138"/>
      <c r="AA47" s="139"/>
      <c r="AB47" s="224" t="str">
        <f t="shared" si="1"/>
        <v/>
      </c>
      <c r="AC47" s="140"/>
      <c r="AD47" s="138"/>
      <c r="AE47" s="138"/>
      <c r="AF47" s="138"/>
      <c r="AG47" s="138"/>
      <c r="AH47" s="138"/>
      <c r="AI47" s="138"/>
      <c r="AJ47" s="138"/>
      <c r="AK47" s="138"/>
      <c r="AL47" s="362"/>
      <c r="AM47" s="507" t="str">
        <f t="shared" si="2"/>
        <v/>
      </c>
    </row>
    <row r="48" spans="1:39">
      <c r="A48" s="134">
        <v>37</v>
      </c>
      <c r="B48" s="239" t="str">
        <f>IF(OR(F48=0,F48=""),"",'DAFTAR PELAJAR'!B44)</f>
        <v>AHMAD FAIQ BIN ZAMRI</v>
      </c>
      <c r="C48" s="240" t="str">
        <f>IF(OR(F48=0,F48=""),"",'DAFTAR PELAJAR'!C44)</f>
        <v>4 MPI</v>
      </c>
      <c r="D48" s="241" t="str">
        <f>IF(OR(F48=0,F48=""),"",'DAFTAR PELAJAR'!D44)</f>
        <v>980405106249</v>
      </c>
      <c r="E48" s="240" t="str">
        <f>IF(OR(F48=0,F48=""),"",'DAFTAR PELAJAR'!E44)</f>
        <v>K591CMPI002</v>
      </c>
      <c r="F48" s="242">
        <f>IF(OR('DAFTAR PELAJAR'!J44=0,'DAFTAR PELAJAR'!J44=""),"",'DAFTAR PELAJAR'!J44)</f>
        <v>1</v>
      </c>
      <c r="G48" s="140"/>
      <c r="H48" s="138"/>
      <c r="I48" s="138"/>
      <c r="J48" s="138"/>
      <c r="K48" s="138"/>
      <c r="L48" s="138"/>
      <c r="M48" s="138"/>
      <c r="N48" s="138"/>
      <c r="O48" s="138"/>
      <c r="P48" s="139"/>
      <c r="Q48" s="454" t="str">
        <f t="shared" si="0"/>
        <v/>
      </c>
      <c r="R48" s="285"/>
      <c r="S48" s="138"/>
      <c r="T48" s="138"/>
      <c r="U48" s="138"/>
      <c r="V48" s="138"/>
      <c r="W48" s="138"/>
      <c r="X48" s="138"/>
      <c r="Y48" s="138"/>
      <c r="Z48" s="138"/>
      <c r="AA48" s="139"/>
      <c r="AB48" s="224" t="str">
        <f t="shared" si="1"/>
        <v/>
      </c>
      <c r="AC48" s="140"/>
      <c r="AD48" s="138"/>
      <c r="AE48" s="138"/>
      <c r="AF48" s="138"/>
      <c r="AG48" s="138"/>
      <c r="AH48" s="138"/>
      <c r="AI48" s="138"/>
      <c r="AJ48" s="138"/>
      <c r="AK48" s="138"/>
      <c r="AL48" s="362"/>
      <c r="AM48" s="507" t="str">
        <f t="shared" si="2"/>
        <v/>
      </c>
    </row>
    <row r="49" spans="1:39">
      <c r="A49" s="134">
        <v>38</v>
      </c>
      <c r="B49" s="239" t="str">
        <f>IF(OR(F49=0,F49=""),"",'DAFTAR PELAJAR'!B45)</f>
        <v>AINAA ATHIRAH BINTI KASMIN</v>
      </c>
      <c r="C49" s="240" t="str">
        <f>IF(OR(F49=0,F49=""),"",'DAFTAR PELAJAR'!C45)</f>
        <v>4 MPI</v>
      </c>
      <c r="D49" s="241" t="str">
        <f>IF(OR(F49=0,F49=""),"",'DAFTAR PELAJAR'!D45)</f>
        <v>980102065136</v>
      </c>
      <c r="E49" s="240" t="str">
        <f>IF(OR(F49=0,F49=""),"",'DAFTAR PELAJAR'!E45)</f>
        <v>K591CMPI003</v>
      </c>
      <c r="F49" s="242">
        <f>IF(OR('DAFTAR PELAJAR'!J45=0,'DAFTAR PELAJAR'!J45=""),"",'DAFTAR PELAJAR'!J45)</f>
        <v>1</v>
      </c>
      <c r="G49" s="140"/>
      <c r="H49" s="138"/>
      <c r="I49" s="138"/>
      <c r="J49" s="138"/>
      <c r="K49" s="138"/>
      <c r="L49" s="138"/>
      <c r="M49" s="138"/>
      <c r="N49" s="138"/>
      <c r="O49" s="138"/>
      <c r="P49" s="139"/>
      <c r="Q49" s="454" t="str">
        <f t="shared" si="0"/>
        <v/>
      </c>
      <c r="R49" s="285"/>
      <c r="S49" s="138"/>
      <c r="T49" s="138"/>
      <c r="U49" s="138"/>
      <c r="V49" s="138"/>
      <c r="W49" s="138"/>
      <c r="X49" s="138"/>
      <c r="Y49" s="138"/>
      <c r="Z49" s="138"/>
      <c r="AA49" s="139"/>
      <c r="AB49" s="224" t="str">
        <f t="shared" si="1"/>
        <v/>
      </c>
      <c r="AC49" s="140"/>
      <c r="AD49" s="138"/>
      <c r="AE49" s="138"/>
      <c r="AF49" s="138"/>
      <c r="AG49" s="138"/>
      <c r="AH49" s="138"/>
      <c r="AI49" s="138"/>
      <c r="AJ49" s="138"/>
      <c r="AK49" s="138"/>
      <c r="AL49" s="362"/>
      <c r="AM49" s="507" t="str">
        <f t="shared" si="2"/>
        <v/>
      </c>
    </row>
    <row r="50" spans="1:39">
      <c r="A50" s="134">
        <v>39</v>
      </c>
      <c r="B50" s="239" t="str">
        <f>IF(OR(F50=0,F50=""),"",'DAFTAR PELAJAR'!B46)</f>
        <v>AIRIL FARHAN BIN SHAMSUL AZMAN</v>
      </c>
      <c r="C50" s="240" t="str">
        <f>IF(OR(F50=0,F50=""),"",'DAFTAR PELAJAR'!C46)</f>
        <v>4 MPI</v>
      </c>
      <c r="D50" s="241" t="str">
        <f>IF(OR(F50=0,F50=""),"",'DAFTAR PELAJAR'!D46)</f>
        <v>980718065417</v>
      </c>
      <c r="E50" s="240" t="str">
        <f>IF(OR(F50=0,F50=""),"",'DAFTAR PELAJAR'!E46)</f>
        <v>K591CMPI004</v>
      </c>
      <c r="F50" s="242">
        <f>IF(OR('DAFTAR PELAJAR'!J46=0,'DAFTAR PELAJAR'!J46=""),"",'DAFTAR PELAJAR'!J46)</f>
        <v>1</v>
      </c>
      <c r="G50" s="140"/>
      <c r="H50" s="138"/>
      <c r="I50" s="138"/>
      <c r="J50" s="138"/>
      <c r="K50" s="138"/>
      <c r="L50" s="138"/>
      <c r="M50" s="138"/>
      <c r="N50" s="138"/>
      <c r="O50" s="138"/>
      <c r="P50" s="139"/>
      <c r="Q50" s="454" t="str">
        <f t="shared" si="0"/>
        <v/>
      </c>
      <c r="R50" s="285"/>
      <c r="S50" s="138"/>
      <c r="T50" s="138"/>
      <c r="U50" s="138"/>
      <c r="V50" s="138"/>
      <c r="W50" s="138"/>
      <c r="X50" s="138"/>
      <c r="Y50" s="138"/>
      <c r="Z50" s="138"/>
      <c r="AA50" s="139"/>
      <c r="AB50" s="224" t="str">
        <f t="shared" si="1"/>
        <v/>
      </c>
      <c r="AC50" s="140"/>
      <c r="AD50" s="138"/>
      <c r="AE50" s="138"/>
      <c r="AF50" s="138"/>
      <c r="AG50" s="138"/>
      <c r="AH50" s="138"/>
      <c r="AI50" s="138"/>
      <c r="AJ50" s="138"/>
      <c r="AK50" s="138"/>
      <c r="AL50" s="362"/>
      <c r="AM50" s="507" t="str">
        <f t="shared" si="2"/>
        <v/>
      </c>
    </row>
    <row r="51" spans="1:39">
      <c r="A51" s="134">
        <v>40</v>
      </c>
      <c r="B51" s="239" t="str">
        <f>IF(OR(F51=0,F51=""),"",'DAFTAR PELAJAR'!B47)</f>
        <v>AMIRUL HAKIMI BIN ANUAR</v>
      </c>
      <c r="C51" s="240" t="str">
        <f>IF(OR(F51=0,F51=""),"",'DAFTAR PELAJAR'!C47)</f>
        <v>4 MPI</v>
      </c>
      <c r="D51" s="241" t="str">
        <f>IF(OR(F51=0,F51=""),"",'DAFTAR PELAJAR'!D47)</f>
        <v>980925065831</v>
      </c>
      <c r="E51" s="240" t="str">
        <f>IF(OR(F51=0,F51=""),"",'DAFTAR PELAJAR'!E47)</f>
        <v>K591CMPI005</v>
      </c>
      <c r="F51" s="242">
        <f>IF(OR('DAFTAR PELAJAR'!J47=0,'DAFTAR PELAJAR'!J47=""),"",'DAFTAR PELAJAR'!J47)</f>
        <v>1</v>
      </c>
      <c r="G51" s="140"/>
      <c r="H51" s="138"/>
      <c r="I51" s="138"/>
      <c r="J51" s="138"/>
      <c r="K51" s="138"/>
      <c r="L51" s="138"/>
      <c r="M51" s="138"/>
      <c r="N51" s="138"/>
      <c r="O51" s="138"/>
      <c r="P51" s="139"/>
      <c r="Q51" s="454" t="str">
        <f t="shared" si="0"/>
        <v/>
      </c>
      <c r="R51" s="285"/>
      <c r="S51" s="138"/>
      <c r="T51" s="138"/>
      <c r="U51" s="138"/>
      <c r="V51" s="138"/>
      <c r="W51" s="138"/>
      <c r="X51" s="138"/>
      <c r="Y51" s="138"/>
      <c r="Z51" s="138"/>
      <c r="AA51" s="139"/>
      <c r="AB51" s="224" t="str">
        <f t="shared" si="1"/>
        <v/>
      </c>
      <c r="AC51" s="140"/>
      <c r="AD51" s="138"/>
      <c r="AE51" s="138"/>
      <c r="AF51" s="138"/>
      <c r="AG51" s="138"/>
      <c r="AH51" s="138"/>
      <c r="AI51" s="138"/>
      <c r="AJ51" s="138"/>
      <c r="AK51" s="138"/>
      <c r="AL51" s="362"/>
      <c r="AM51" s="507" t="str">
        <f t="shared" si="2"/>
        <v/>
      </c>
    </row>
    <row r="52" spans="1:39">
      <c r="A52" s="134">
        <v>41</v>
      </c>
      <c r="B52" s="239" t="str">
        <f>IF(OR(F52=0,F52=""),"",'DAFTAR PELAJAR'!B48)</f>
        <v>IZMA SYAMIMY NADIA BINTI MOHAMAD ZAINI</v>
      </c>
      <c r="C52" s="240" t="str">
        <f>IF(OR(F52=0,F52=""),"",'DAFTAR PELAJAR'!C48)</f>
        <v>4 MPI</v>
      </c>
      <c r="D52" s="241" t="str">
        <f>IF(OR(F52=0,F52=""),"",'DAFTAR PELAJAR'!D48)</f>
        <v>981128065884</v>
      </c>
      <c r="E52" s="240" t="str">
        <f>IF(OR(F52=0,F52=""),"",'DAFTAR PELAJAR'!E48)</f>
        <v>K591CMPI006</v>
      </c>
      <c r="F52" s="242">
        <f>IF(OR('DAFTAR PELAJAR'!J48=0,'DAFTAR PELAJAR'!J48=""),"",'DAFTAR PELAJAR'!J48)</f>
        <v>1</v>
      </c>
      <c r="G52" s="140"/>
      <c r="H52" s="138"/>
      <c r="I52" s="138"/>
      <c r="J52" s="138"/>
      <c r="K52" s="138"/>
      <c r="L52" s="138"/>
      <c r="M52" s="138"/>
      <c r="N52" s="138"/>
      <c r="O52" s="138"/>
      <c r="P52" s="139"/>
      <c r="Q52" s="454" t="str">
        <f t="shared" si="0"/>
        <v/>
      </c>
      <c r="R52" s="285"/>
      <c r="S52" s="138"/>
      <c r="T52" s="138"/>
      <c r="U52" s="138"/>
      <c r="V52" s="138"/>
      <c r="W52" s="138"/>
      <c r="X52" s="138"/>
      <c r="Y52" s="138"/>
      <c r="Z52" s="138"/>
      <c r="AA52" s="139"/>
      <c r="AB52" s="224" t="str">
        <f t="shared" si="1"/>
        <v/>
      </c>
      <c r="AC52" s="140"/>
      <c r="AD52" s="138"/>
      <c r="AE52" s="138"/>
      <c r="AF52" s="138"/>
      <c r="AG52" s="138"/>
      <c r="AH52" s="138"/>
      <c r="AI52" s="138"/>
      <c r="AJ52" s="138"/>
      <c r="AK52" s="138"/>
      <c r="AL52" s="362"/>
      <c r="AM52" s="507" t="str">
        <f t="shared" si="2"/>
        <v/>
      </c>
    </row>
    <row r="53" spans="1:39">
      <c r="A53" s="134">
        <v>42</v>
      </c>
      <c r="B53" s="239" t="str">
        <f>IF(OR(F53=0,F53=""),"",'DAFTAR PELAJAR'!B49)</f>
        <v>MOHAMAD AZRUL AMIN BIN AZMAN</v>
      </c>
      <c r="C53" s="240" t="str">
        <f>IF(OR(F53=0,F53=""),"",'DAFTAR PELAJAR'!C49)</f>
        <v>4 MPI</v>
      </c>
      <c r="D53" s="241" t="str">
        <f>IF(OR(F53=0,F53=""),"",'DAFTAR PELAJAR'!D49)</f>
        <v>980710065543</v>
      </c>
      <c r="E53" s="240" t="str">
        <f>IF(OR(F53=0,F53=""),"",'DAFTAR PELAJAR'!E49)</f>
        <v>K591CMPI008</v>
      </c>
      <c r="F53" s="242">
        <f>IF(OR('DAFTAR PELAJAR'!J49=0,'DAFTAR PELAJAR'!J49=""),"",'DAFTAR PELAJAR'!J49)</f>
        <v>1</v>
      </c>
      <c r="G53" s="140"/>
      <c r="H53" s="138"/>
      <c r="I53" s="138"/>
      <c r="J53" s="138"/>
      <c r="K53" s="138"/>
      <c r="L53" s="138"/>
      <c r="M53" s="138"/>
      <c r="N53" s="138"/>
      <c r="O53" s="138"/>
      <c r="P53" s="139"/>
      <c r="Q53" s="454" t="str">
        <f t="shared" si="0"/>
        <v/>
      </c>
      <c r="R53" s="285"/>
      <c r="S53" s="138"/>
      <c r="T53" s="138"/>
      <c r="U53" s="138"/>
      <c r="V53" s="138"/>
      <c r="W53" s="138"/>
      <c r="X53" s="138"/>
      <c r="Y53" s="138"/>
      <c r="Z53" s="138"/>
      <c r="AA53" s="139"/>
      <c r="AB53" s="224" t="str">
        <f t="shared" si="1"/>
        <v/>
      </c>
      <c r="AC53" s="140"/>
      <c r="AD53" s="138"/>
      <c r="AE53" s="138"/>
      <c r="AF53" s="138"/>
      <c r="AG53" s="138"/>
      <c r="AH53" s="138"/>
      <c r="AI53" s="138"/>
      <c r="AJ53" s="138"/>
      <c r="AK53" s="138"/>
      <c r="AL53" s="362"/>
      <c r="AM53" s="507" t="str">
        <f t="shared" si="2"/>
        <v/>
      </c>
    </row>
    <row r="54" spans="1:39">
      <c r="A54" s="134">
        <v>43</v>
      </c>
      <c r="B54" s="239" t="str">
        <f>IF(OR(F54=0,F54=""),"",'DAFTAR PELAJAR'!B50)</f>
        <v>MOHAMAD HAFIZ BIN KAMARUZZAMAN</v>
      </c>
      <c r="C54" s="240" t="str">
        <f>IF(OR(F54=0,F54=""),"",'DAFTAR PELAJAR'!C50)</f>
        <v>4 MPI</v>
      </c>
      <c r="D54" s="241" t="str">
        <f>IF(OR(F54=0,F54=""),"",'DAFTAR PELAJAR'!D50)</f>
        <v>981230065151</v>
      </c>
      <c r="E54" s="240" t="str">
        <f>IF(OR(F54=0,F54=""),"",'DAFTAR PELAJAR'!E50)</f>
        <v>K591CMPI009</v>
      </c>
      <c r="F54" s="242">
        <f>IF(OR('DAFTAR PELAJAR'!J50=0,'DAFTAR PELAJAR'!J50=""),"",'DAFTAR PELAJAR'!J50)</f>
        <v>1</v>
      </c>
      <c r="G54" s="140"/>
      <c r="H54" s="138"/>
      <c r="I54" s="138"/>
      <c r="J54" s="138"/>
      <c r="K54" s="138"/>
      <c r="L54" s="138"/>
      <c r="M54" s="138"/>
      <c r="N54" s="138"/>
      <c r="O54" s="138"/>
      <c r="P54" s="139"/>
      <c r="Q54" s="454" t="str">
        <f t="shared" si="0"/>
        <v/>
      </c>
      <c r="R54" s="285"/>
      <c r="S54" s="138"/>
      <c r="T54" s="138"/>
      <c r="U54" s="138"/>
      <c r="V54" s="138"/>
      <c r="W54" s="138"/>
      <c r="X54" s="138"/>
      <c r="Y54" s="138"/>
      <c r="Z54" s="138"/>
      <c r="AA54" s="139"/>
      <c r="AB54" s="224" t="str">
        <f t="shared" si="1"/>
        <v/>
      </c>
      <c r="AC54" s="140"/>
      <c r="AD54" s="138"/>
      <c r="AE54" s="138"/>
      <c r="AF54" s="138"/>
      <c r="AG54" s="138"/>
      <c r="AH54" s="138"/>
      <c r="AI54" s="138"/>
      <c r="AJ54" s="138"/>
      <c r="AK54" s="138"/>
      <c r="AL54" s="362"/>
      <c r="AM54" s="507" t="str">
        <f t="shared" si="2"/>
        <v/>
      </c>
    </row>
    <row r="55" spans="1:39">
      <c r="A55" s="134">
        <v>44</v>
      </c>
      <c r="B55" s="239" t="str">
        <f>IF(OR(F55=0,F55=""),"",'DAFTAR PELAJAR'!B51)</f>
        <v>MOHAMAD KHARUL NIZAM BIN MOHD ASRI</v>
      </c>
      <c r="C55" s="240" t="str">
        <f>IF(OR(F55=0,F55=""),"",'DAFTAR PELAJAR'!C51)</f>
        <v>4 MPI</v>
      </c>
      <c r="D55" s="241" t="str">
        <f>IF(OR(F55=0,F55=""),"",'DAFTAR PELAJAR'!D51)</f>
        <v>980813065511</v>
      </c>
      <c r="E55" s="240" t="str">
        <f>IF(OR(F55=0,F55=""),"",'DAFTAR PELAJAR'!E51)</f>
        <v>K591CMPI010</v>
      </c>
      <c r="F55" s="242">
        <f>IF(OR('DAFTAR PELAJAR'!J51=0,'DAFTAR PELAJAR'!J51=""),"",'DAFTAR PELAJAR'!J51)</f>
        <v>1</v>
      </c>
      <c r="G55" s="140"/>
      <c r="H55" s="138"/>
      <c r="I55" s="138"/>
      <c r="J55" s="138"/>
      <c r="K55" s="138"/>
      <c r="L55" s="138"/>
      <c r="M55" s="138"/>
      <c r="N55" s="138"/>
      <c r="O55" s="138"/>
      <c r="P55" s="139"/>
      <c r="Q55" s="454" t="str">
        <f t="shared" si="0"/>
        <v/>
      </c>
      <c r="R55" s="285"/>
      <c r="S55" s="138"/>
      <c r="T55" s="138"/>
      <c r="U55" s="138"/>
      <c r="V55" s="138"/>
      <c r="W55" s="138"/>
      <c r="X55" s="138"/>
      <c r="Y55" s="138"/>
      <c r="Z55" s="138"/>
      <c r="AA55" s="139"/>
      <c r="AB55" s="224" t="str">
        <f t="shared" si="1"/>
        <v/>
      </c>
      <c r="AC55" s="140"/>
      <c r="AD55" s="138"/>
      <c r="AE55" s="138"/>
      <c r="AF55" s="138"/>
      <c r="AG55" s="138"/>
      <c r="AH55" s="138"/>
      <c r="AI55" s="138"/>
      <c r="AJ55" s="138"/>
      <c r="AK55" s="138"/>
      <c r="AL55" s="362"/>
      <c r="AM55" s="507" t="str">
        <f t="shared" si="2"/>
        <v/>
      </c>
    </row>
    <row r="56" spans="1:39">
      <c r="A56" s="134">
        <v>45</v>
      </c>
      <c r="B56" s="239" t="str">
        <f>IF(OR(F56=0,F56=""),"",'DAFTAR PELAJAR'!B52)</f>
        <v>MOHAMAD SYAFIQ BIN RAHMAN</v>
      </c>
      <c r="C56" s="240" t="str">
        <f>IF(OR(F56=0,F56=""),"",'DAFTAR PELAJAR'!C52)</f>
        <v>4 MPI</v>
      </c>
      <c r="D56" s="241" t="str">
        <f>IF(OR(F56=0,F56=""),"",'DAFTAR PELAJAR'!D52)</f>
        <v>980324065481</v>
      </c>
      <c r="E56" s="240" t="str">
        <f>IF(OR(F56=0,F56=""),"",'DAFTAR PELAJAR'!E52)</f>
        <v>K591CMPI011</v>
      </c>
      <c r="F56" s="242">
        <f>IF(OR('DAFTAR PELAJAR'!J52=0,'DAFTAR PELAJAR'!J52=""),"",'DAFTAR PELAJAR'!J52)</f>
        <v>1</v>
      </c>
      <c r="G56" s="140"/>
      <c r="H56" s="138"/>
      <c r="I56" s="138"/>
      <c r="J56" s="138"/>
      <c r="K56" s="138"/>
      <c r="L56" s="138"/>
      <c r="M56" s="138"/>
      <c r="N56" s="138"/>
      <c r="O56" s="138"/>
      <c r="P56" s="139"/>
      <c r="Q56" s="454" t="str">
        <f t="shared" si="0"/>
        <v/>
      </c>
      <c r="R56" s="285"/>
      <c r="S56" s="138"/>
      <c r="T56" s="138"/>
      <c r="U56" s="138"/>
      <c r="V56" s="138"/>
      <c r="W56" s="138"/>
      <c r="X56" s="138"/>
      <c r="Y56" s="138"/>
      <c r="Z56" s="138"/>
      <c r="AA56" s="139"/>
      <c r="AB56" s="224" t="str">
        <f t="shared" si="1"/>
        <v/>
      </c>
      <c r="AC56" s="140"/>
      <c r="AD56" s="138"/>
      <c r="AE56" s="138"/>
      <c r="AF56" s="138"/>
      <c r="AG56" s="138"/>
      <c r="AH56" s="138"/>
      <c r="AI56" s="138"/>
      <c r="AJ56" s="138"/>
      <c r="AK56" s="138"/>
      <c r="AL56" s="362"/>
      <c r="AM56" s="507" t="str">
        <f t="shared" si="2"/>
        <v/>
      </c>
    </row>
    <row r="57" spans="1:39">
      <c r="A57" s="134">
        <v>46</v>
      </c>
      <c r="B57" s="239" t="str">
        <f>IF(OR(F57=0,F57=""),"",'DAFTAR PELAJAR'!B53)</f>
        <v>MOHAMMAD AIMAN BIN ABDUL HALIM</v>
      </c>
      <c r="C57" s="240" t="str">
        <f>IF(OR(F57=0,F57=""),"",'DAFTAR PELAJAR'!C53)</f>
        <v>4 MPI</v>
      </c>
      <c r="D57" s="241" t="str">
        <f>IF(OR(F57=0,F57=""),"",'DAFTAR PELAJAR'!D53)</f>
        <v>981122065939</v>
      </c>
      <c r="E57" s="240" t="str">
        <f>IF(OR(F57=0,F57=""),"",'DAFTAR PELAJAR'!E53)</f>
        <v>K591CMPI012</v>
      </c>
      <c r="F57" s="242">
        <f>IF(OR('DAFTAR PELAJAR'!J53=0,'DAFTAR PELAJAR'!J53=""),"",'DAFTAR PELAJAR'!J53)</f>
        <v>1</v>
      </c>
      <c r="G57" s="140"/>
      <c r="H57" s="138"/>
      <c r="I57" s="138"/>
      <c r="J57" s="138"/>
      <c r="K57" s="138"/>
      <c r="L57" s="138"/>
      <c r="M57" s="138"/>
      <c r="N57" s="138"/>
      <c r="O57" s="138"/>
      <c r="P57" s="139"/>
      <c r="Q57" s="454" t="str">
        <f t="shared" si="0"/>
        <v/>
      </c>
      <c r="R57" s="285"/>
      <c r="S57" s="138"/>
      <c r="T57" s="138"/>
      <c r="U57" s="138"/>
      <c r="V57" s="138"/>
      <c r="W57" s="138"/>
      <c r="X57" s="138"/>
      <c r="Y57" s="138"/>
      <c r="Z57" s="138"/>
      <c r="AA57" s="139"/>
      <c r="AB57" s="224" t="str">
        <f t="shared" si="1"/>
        <v/>
      </c>
      <c r="AC57" s="140"/>
      <c r="AD57" s="138"/>
      <c r="AE57" s="138"/>
      <c r="AF57" s="138"/>
      <c r="AG57" s="138"/>
      <c r="AH57" s="138"/>
      <c r="AI57" s="138"/>
      <c r="AJ57" s="138"/>
      <c r="AK57" s="138"/>
      <c r="AL57" s="362"/>
      <c r="AM57" s="507" t="str">
        <f t="shared" si="2"/>
        <v/>
      </c>
    </row>
    <row r="58" spans="1:39">
      <c r="A58" s="134">
        <v>47</v>
      </c>
      <c r="B58" s="239" t="str">
        <f>IF(OR(F58=0,F58=""),"",'DAFTAR PELAJAR'!B54)</f>
        <v>MOHAMMAD AMIRUL AMMAR BIN  AZIZAN</v>
      </c>
      <c r="C58" s="240" t="str">
        <f>IF(OR(F58=0,F58=""),"",'DAFTAR PELAJAR'!C54)</f>
        <v>4 MPI</v>
      </c>
      <c r="D58" s="241" t="str">
        <f>IF(OR(F58=0,F58=""),"",'DAFTAR PELAJAR'!D54)</f>
        <v>981030026553</v>
      </c>
      <c r="E58" s="240" t="str">
        <f>IF(OR(F58=0,F58=""),"",'DAFTAR PELAJAR'!E54)</f>
        <v>K591CMPI013</v>
      </c>
      <c r="F58" s="242">
        <f>IF(OR('DAFTAR PELAJAR'!J54=0,'DAFTAR PELAJAR'!J54=""),"",'DAFTAR PELAJAR'!J54)</f>
        <v>1</v>
      </c>
      <c r="G58" s="140"/>
      <c r="H58" s="138"/>
      <c r="I58" s="138"/>
      <c r="J58" s="138"/>
      <c r="K58" s="138"/>
      <c r="L58" s="138"/>
      <c r="M58" s="138"/>
      <c r="N58" s="138"/>
      <c r="O58" s="138"/>
      <c r="P58" s="139"/>
      <c r="Q58" s="454" t="str">
        <f t="shared" si="0"/>
        <v/>
      </c>
      <c r="R58" s="285"/>
      <c r="S58" s="138"/>
      <c r="T58" s="138"/>
      <c r="U58" s="138"/>
      <c r="V58" s="138"/>
      <c r="W58" s="138"/>
      <c r="X58" s="138"/>
      <c r="Y58" s="138"/>
      <c r="Z58" s="138"/>
      <c r="AA58" s="139"/>
      <c r="AB58" s="224" t="str">
        <f t="shared" si="1"/>
        <v/>
      </c>
      <c r="AC58" s="140"/>
      <c r="AD58" s="138"/>
      <c r="AE58" s="138"/>
      <c r="AF58" s="138"/>
      <c r="AG58" s="138"/>
      <c r="AH58" s="138"/>
      <c r="AI58" s="138"/>
      <c r="AJ58" s="138"/>
      <c r="AK58" s="138"/>
      <c r="AL58" s="362"/>
      <c r="AM58" s="507" t="str">
        <f t="shared" si="2"/>
        <v/>
      </c>
    </row>
    <row r="59" spans="1:39">
      <c r="A59" s="134">
        <v>48</v>
      </c>
      <c r="B59" s="239" t="str">
        <f>IF(OR(F59=0,F59=""),"",'DAFTAR PELAJAR'!B55)</f>
        <v>MOHD AFIZZUDIN BIN MASRAN</v>
      </c>
      <c r="C59" s="240" t="str">
        <f>IF(OR(F59=0,F59=""),"",'DAFTAR PELAJAR'!C55)</f>
        <v>4 MPI</v>
      </c>
      <c r="D59" s="241" t="str">
        <f>IF(OR(F59=0,F59=""),"",'DAFTAR PELAJAR'!D55)</f>
        <v>980615025041</v>
      </c>
      <c r="E59" s="240" t="str">
        <f>IF(OR(F59=0,F59=""),"",'DAFTAR PELAJAR'!E55)</f>
        <v>K591CMPI014</v>
      </c>
      <c r="F59" s="242">
        <f>IF(OR('DAFTAR PELAJAR'!J55=0,'DAFTAR PELAJAR'!J55=""),"",'DAFTAR PELAJAR'!J55)</f>
        <v>1</v>
      </c>
      <c r="G59" s="140"/>
      <c r="H59" s="138"/>
      <c r="I59" s="138"/>
      <c r="J59" s="138"/>
      <c r="K59" s="138"/>
      <c r="L59" s="138"/>
      <c r="M59" s="138"/>
      <c r="N59" s="138"/>
      <c r="O59" s="138"/>
      <c r="P59" s="139"/>
      <c r="Q59" s="454" t="str">
        <f t="shared" si="0"/>
        <v/>
      </c>
      <c r="R59" s="285"/>
      <c r="S59" s="138"/>
      <c r="T59" s="138"/>
      <c r="U59" s="138"/>
      <c r="V59" s="138"/>
      <c r="W59" s="138"/>
      <c r="X59" s="138"/>
      <c r="Y59" s="138"/>
      <c r="Z59" s="138"/>
      <c r="AA59" s="139"/>
      <c r="AB59" s="224" t="str">
        <f t="shared" si="1"/>
        <v/>
      </c>
      <c r="AC59" s="140"/>
      <c r="AD59" s="138"/>
      <c r="AE59" s="138"/>
      <c r="AF59" s="138"/>
      <c r="AG59" s="138"/>
      <c r="AH59" s="138"/>
      <c r="AI59" s="138"/>
      <c r="AJ59" s="138"/>
      <c r="AK59" s="138"/>
      <c r="AL59" s="362"/>
      <c r="AM59" s="507" t="str">
        <f t="shared" si="2"/>
        <v/>
      </c>
    </row>
    <row r="60" spans="1:39">
      <c r="A60" s="134">
        <v>49</v>
      </c>
      <c r="B60" s="239" t="str">
        <f>IF(OR(F60=0,F60=""),"",'DAFTAR PELAJAR'!B56)</f>
        <v>MUHAMAD HAZIQ IRFAN BIN HISHAMUDDIN</v>
      </c>
      <c r="C60" s="240" t="str">
        <f>IF(OR(F60=0,F60=""),"",'DAFTAR PELAJAR'!C56)</f>
        <v>4 MPI</v>
      </c>
      <c r="D60" s="241" t="str">
        <f>IF(OR(F60=0,F60=""),"",'DAFTAR PELAJAR'!D56)</f>
        <v>980816025355</v>
      </c>
      <c r="E60" s="240" t="str">
        <f>IF(OR(F60=0,F60=""),"",'DAFTAR PELAJAR'!E56)</f>
        <v>K591CMPI016</v>
      </c>
      <c r="F60" s="242">
        <f>IF(OR('DAFTAR PELAJAR'!J56=0,'DAFTAR PELAJAR'!J56=""),"",'DAFTAR PELAJAR'!J56)</f>
        <v>1</v>
      </c>
      <c r="G60" s="140"/>
      <c r="H60" s="138"/>
      <c r="I60" s="138"/>
      <c r="J60" s="138"/>
      <c r="K60" s="138"/>
      <c r="L60" s="138"/>
      <c r="M60" s="138"/>
      <c r="N60" s="138"/>
      <c r="O60" s="138"/>
      <c r="P60" s="139"/>
      <c r="Q60" s="454" t="str">
        <f t="shared" si="0"/>
        <v/>
      </c>
      <c r="R60" s="285"/>
      <c r="S60" s="138"/>
      <c r="T60" s="138"/>
      <c r="U60" s="138"/>
      <c r="V60" s="138"/>
      <c r="W60" s="138"/>
      <c r="X60" s="138"/>
      <c r="Y60" s="138"/>
      <c r="Z60" s="138"/>
      <c r="AA60" s="139"/>
      <c r="AB60" s="224" t="str">
        <f t="shared" si="1"/>
        <v/>
      </c>
      <c r="AC60" s="140"/>
      <c r="AD60" s="138"/>
      <c r="AE60" s="138"/>
      <c r="AF60" s="138"/>
      <c r="AG60" s="138"/>
      <c r="AH60" s="138"/>
      <c r="AI60" s="138"/>
      <c r="AJ60" s="138"/>
      <c r="AK60" s="138"/>
      <c r="AL60" s="362"/>
      <c r="AM60" s="507" t="str">
        <f t="shared" si="2"/>
        <v/>
      </c>
    </row>
    <row r="61" spans="1:39">
      <c r="A61" s="134">
        <v>50</v>
      </c>
      <c r="B61" s="239" t="str">
        <f>IF(OR(F61=0,F61=""),"",'DAFTAR PELAJAR'!B57)</f>
        <v/>
      </c>
      <c r="C61" s="240" t="str">
        <f>IF(OR(F61=0,F61=""),"",'DAFTAR PELAJAR'!C57)</f>
        <v/>
      </c>
      <c r="D61" s="241" t="str">
        <f>IF(OR(F61=0,F61=""),"",'DAFTAR PELAJAR'!D57)</f>
        <v/>
      </c>
      <c r="E61" s="240" t="str">
        <f>IF(OR(F61=0,F61=""),"",'DAFTAR PELAJAR'!E57)</f>
        <v/>
      </c>
      <c r="F61" s="242" t="str">
        <f>IF(OR('DAFTAR PELAJAR'!J57=0,'DAFTAR PELAJAR'!J57=""),"",'DAFTAR PELAJAR'!J57)</f>
        <v/>
      </c>
      <c r="G61" s="140"/>
      <c r="H61" s="138"/>
      <c r="I61" s="138"/>
      <c r="J61" s="138"/>
      <c r="K61" s="138"/>
      <c r="L61" s="138"/>
      <c r="M61" s="138"/>
      <c r="N61" s="138"/>
      <c r="O61" s="138"/>
      <c r="P61" s="139"/>
      <c r="Q61" s="454" t="str">
        <f t="shared" si="0"/>
        <v/>
      </c>
      <c r="R61" s="285"/>
      <c r="S61" s="138"/>
      <c r="T61" s="138"/>
      <c r="U61" s="138"/>
      <c r="V61" s="138"/>
      <c r="W61" s="138"/>
      <c r="X61" s="138"/>
      <c r="Y61" s="138"/>
      <c r="Z61" s="138"/>
      <c r="AA61" s="139"/>
      <c r="AB61" s="224" t="str">
        <f t="shared" si="1"/>
        <v/>
      </c>
      <c r="AC61" s="140"/>
      <c r="AD61" s="138"/>
      <c r="AE61" s="138"/>
      <c r="AF61" s="138"/>
      <c r="AG61" s="138"/>
      <c r="AH61" s="138"/>
      <c r="AI61" s="138"/>
      <c r="AJ61" s="138"/>
      <c r="AK61" s="138"/>
      <c r="AL61" s="362"/>
      <c r="AM61" s="507" t="str">
        <f t="shared" si="2"/>
        <v/>
      </c>
    </row>
    <row r="62" spans="1:39">
      <c r="A62" s="134">
        <v>51</v>
      </c>
      <c r="B62" s="239" t="str">
        <f>IF(OR(F62=0,F62=""),"",'DAFTAR PELAJAR'!B58)</f>
        <v>MUHAMMAD ALIFF AIDIL BIN MUHAMMAD RAHIM</v>
      </c>
      <c r="C62" s="240" t="str">
        <f>IF(OR(F62=0,F62=""),"",'DAFTAR PELAJAR'!C58)</f>
        <v>4 MPI</v>
      </c>
      <c r="D62" s="241" t="str">
        <f>IF(OR(F62=0,F62=""),"",'DAFTAR PELAJAR'!D58)</f>
        <v>981109106249</v>
      </c>
      <c r="E62" s="240" t="str">
        <f>IF(OR(F62=0,F62=""),"",'DAFTAR PELAJAR'!E58)</f>
        <v>K591CMPI019</v>
      </c>
      <c r="F62" s="242">
        <f>IF(OR('DAFTAR PELAJAR'!J58=0,'DAFTAR PELAJAR'!J58=""),"",'DAFTAR PELAJAR'!J58)</f>
        <v>1</v>
      </c>
      <c r="G62" s="140"/>
      <c r="H62" s="138"/>
      <c r="I62" s="138"/>
      <c r="J62" s="138"/>
      <c r="K62" s="138"/>
      <c r="L62" s="138"/>
      <c r="M62" s="138"/>
      <c r="N62" s="138"/>
      <c r="O62" s="138"/>
      <c r="P62" s="139"/>
      <c r="Q62" s="454" t="str">
        <f t="shared" si="0"/>
        <v/>
      </c>
      <c r="R62" s="285"/>
      <c r="S62" s="138"/>
      <c r="T62" s="138"/>
      <c r="U62" s="138"/>
      <c r="V62" s="138"/>
      <c r="W62" s="138"/>
      <c r="X62" s="138"/>
      <c r="Y62" s="138"/>
      <c r="Z62" s="138"/>
      <c r="AA62" s="139"/>
      <c r="AB62" s="224" t="str">
        <f t="shared" si="1"/>
        <v/>
      </c>
      <c r="AC62" s="140"/>
      <c r="AD62" s="138"/>
      <c r="AE62" s="138"/>
      <c r="AF62" s="138"/>
      <c r="AG62" s="138"/>
      <c r="AH62" s="138"/>
      <c r="AI62" s="138"/>
      <c r="AJ62" s="138"/>
      <c r="AK62" s="138"/>
      <c r="AL62" s="362"/>
      <c r="AM62" s="507" t="str">
        <f t="shared" si="2"/>
        <v/>
      </c>
    </row>
    <row r="63" spans="1:39">
      <c r="A63" s="134">
        <v>52</v>
      </c>
      <c r="B63" s="239" t="str">
        <f>IF(OR(F63=0,F63=""),"",'DAFTAR PELAJAR'!B59)</f>
        <v>MUHAMMAD FARID BIN ZAKRI</v>
      </c>
      <c r="C63" s="240" t="str">
        <f>IF(OR(F63=0,F63=""),"",'DAFTAR PELAJAR'!C59)</f>
        <v>4 MPI</v>
      </c>
      <c r="D63" s="241" t="str">
        <f>IF(OR(F63=0,F63=""),"",'DAFTAR PELAJAR'!D59)</f>
        <v>980524065785</v>
      </c>
      <c r="E63" s="240" t="str">
        <f>IF(OR(F63=0,F63=""),"",'DAFTAR PELAJAR'!E59)</f>
        <v>K591CMPI020</v>
      </c>
      <c r="F63" s="242">
        <f>IF(OR('DAFTAR PELAJAR'!J59=0,'DAFTAR PELAJAR'!J59=""),"",'DAFTAR PELAJAR'!J59)</f>
        <v>1</v>
      </c>
      <c r="G63" s="140"/>
      <c r="H63" s="138"/>
      <c r="I63" s="138"/>
      <c r="J63" s="138"/>
      <c r="K63" s="138"/>
      <c r="L63" s="138"/>
      <c r="M63" s="138"/>
      <c r="N63" s="138"/>
      <c r="O63" s="138"/>
      <c r="P63" s="139"/>
      <c r="Q63" s="454" t="str">
        <f t="shared" si="0"/>
        <v/>
      </c>
      <c r="R63" s="285"/>
      <c r="S63" s="138"/>
      <c r="T63" s="138"/>
      <c r="U63" s="138"/>
      <c r="V63" s="138"/>
      <c r="W63" s="138"/>
      <c r="X63" s="138"/>
      <c r="Y63" s="138"/>
      <c r="Z63" s="138"/>
      <c r="AA63" s="139"/>
      <c r="AB63" s="224" t="str">
        <f t="shared" si="1"/>
        <v/>
      </c>
      <c r="AC63" s="140"/>
      <c r="AD63" s="138"/>
      <c r="AE63" s="138"/>
      <c r="AF63" s="138"/>
      <c r="AG63" s="138"/>
      <c r="AH63" s="138"/>
      <c r="AI63" s="138"/>
      <c r="AJ63" s="138"/>
      <c r="AK63" s="138"/>
      <c r="AL63" s="362"/>
      <c r="AM63" s="507" t="str">
        <f t="shared" si="2"/>
        <v/>
      </c>
    </row>
    <row r="64" spans="1:39">
      <c r="A64" s="134">
        <v>53</v>
      </c>
      <c r="B64" s="239" t="str">
        <f>IF(OR(F64=0,F64=""),"",'DAFTAR PELAJAR'!B60)</f>
        <v>MUHAMMAD IRSYADUDDIN BIN AHMAD SHALABAY</v>
      </c>
      <c r="C64" s="240" t="str">
        <f>IF(OR(F64=0,F64=""),"",'DAFTAR PELAJAR'!C60)</f>
        <v>4 MPI</v>
      </c>
      <c r="D64" s="241" t="str">
        <f>IF(OR(F64=0,F64=""),"",'DAFTAR PELAJAR'!D60)</f>
        <v>980504016513</v>
      </c>
      <c r="E64" s="240" t="str">
        <f>IF(OR(F64=0,F64=""),"",'DAFTAR PELAJAR'!E60)</f>
        <v>K591CMPI021</v>
      </c>
      <c r="F64" s="242">
        <f>IF(OR('DAFTAR PELAJAR'!J60=0,'DAFTAR PELAJAR'!J60=""),"",'DAFTAR PELAJAR'!J60)</f>
        <v>1</v>
      </c>
      <c r="G64" s="140"/>
      <c r="H64" s="138"/>
      <c r="I64" s="138"/>
      <c r="J64" s="138"/>
      <c r="K64" s="138"/>
      <c r="L64" s="138"/>
      <c r="M64" s="138"/>
      <c r="N64" s="138"/>
      <c r="O64" s="138"/>
      <c r="P64" s="139"/>
      <c r="Q64" s="454" t="str">
        <f t="shared" si="0"/>
        <v/>
      </c>
      <c r="R64" s="285"/>
      <c r="S64" s="138"/>
      <c r="T64" s="138"/>
      <c r="U64" s="138"/>
      <c r="V64" s="138"/>
      <c r="W64" s="138"/>
      <c r="X64" s="138"/>
      <c r="Y64" s="138"/>
      <c r="Z64" s="138"/>
      <c r="AA64" s="139"/>
      <c r="AB64" s="224" t="str">
        <f t="shared" si="1"/>
        <v/>
      </c>
      <c r="AC64" s="140"/>
      <c r="AD64" s="138"/>
      <c r="AE64" s="138"/>
      <c r="AF64" s="138"/>
      <c r="AG64" s="138"/>
      <c r="AH64" s="138"/>
      <c r="AI64" s="138"/>
      <c r="AJ64" s="138"/>
      <c r="AK64" s="138"/>
      <c r="AL64" s="362"/>
      <c r="AM64" s="507" t="str">
        <f t="shared" si="2"/>
        <v/>
      </c>
    </row>
    <row r="65" spans="1:39">
      <c r="A65" s="134">
        <v>54</v>
      </c>
      <c r="B65" s="239" t="str">
        <f>IF(OR(F65=0,F65=""),"",'DAFTAR PELAJAR'!B61)</f>
        <v>MUHAMMAD ZULFADZLI BIN JAMALUDDIN</v>
      </c>
      <c r="C65" s="240" t="str">
        <f>IF(OR(F65=0,F65=""),"",'DAFTAR PELAJAR'!C61)</f>
        <v>4 MPI</v>
      </c>
      <c r="D65" s="241" t="str">
        <f>IF(OR(F65=0,F65=""),"",'DAFTAR PELAJAR'!D61)</f>
        <v>980910106477</v>
      </c>
      <c r="E65" s="240" t="str">
        <f>IF(OR(F65=0,F65=""),"",'DAFTAR PELAJAR'!E61)</f>
        <v>K591CMPI023</v>
      </c>
      <c r="F65" s="242">
        <f>IF(OR('DAFTAR PELAJAR'!J61=0,'DAFTAR PELAJAR'!J61=""),"",'DAFTAR PELAJAR'!J61)</f>
        <v>1</v>
      </c>
      <c r="G65" s="140"/>
      <c r="H65" s="138"/>
      <c r="I65" s="138"/>
      <c r="J65" s="138"/>
      <c r="K65" s="138"/>
      <c r="L65" s="138"/>
      <c r="M65" s="138"/>
      <c r="N65" s="138"/>
      <c r="O65" s="138"/>
      <c r="P65" s="139"/>
      <c r="Q65" s="454" t="str">
        <f t="shared" si="0"/>
        <v/>
      </c>
      <c r="R65" s="285"/>
      <c r="S65" s="138"/>
      <c r="T65" s="138"/>
      <c r="U65" s="138"/>
      <c r="V65" s="138"/>
      <c r="W65" s="138"/>
      <c r="X65" s="138"/>
      <c r="Y65" s="138"/>
      <c r="Z65" s="138"/>
      <c r="AA65" s="139"/>
      <c r="AB65" s="224" t="str">
        <f t="shared" si="1"/>
        <v/>
      </c>
      <c r="AC65" s="140"/>
      <c r="AD65" s="138"/>
      <c r="AE65" s="138"/>
      <c r="AF65" s="138"/>
      <c r="AG65" s="138"/>
      <c r="AH65" s="138"/>
      <c r="AI65" s="138"/>
      <c r="AJ65" s="138"/>
      <c r="AK65" s="138"/>
      <c r="AL65" s="362"/>
      <c r="AM65" s="507" t="str">
        <f t="shared" si="2"/>
        <v/>
      </c>
    </row>
    <row r="66" spans="1:39">
      <c r="A66" s="134">
        <v>55</v>
      </c>
      <c r="B66" s="239" t="str">
        <f>IF(OR(F66=0,F66=""),"",'DAFTAR PELAJAR'!B62)</f>
        <v/>
      </c>
      <c r="C66" s="240" t="str">
        <f>IF(OR(F66=0,F66=""),"",'DAFTAR PELAJAR'!C62)</f>
        <v/>
      </c>
      <c r="D66" s="241" t="str">
        <f>IF(OR(F66=0,F66=""),"",'DAFTAR PELAJAR'!D62)</f>
        <v/>
      </c>
      <c r="E66" s="240" t="str">
        <f>IF(OR(F66=0,F66=""),"",'DAFTAR PELAJAR'!E62)</f>
        <v/>
      </c>
      <c r="F66" s="242" t="str">
        <f>IF(OR('DAFTAR PELAJAR'!J62=0,'DAFTAR PELAJAR'!J62=""),"",'DAFTAR PELAJAR'!J62)</f>
        <v/>
      </c>
      <c r="G66" s="140"/>
      <c r="H66" s="138"/>
      <c r="I66" s="138"/>
      <c r="J66" s="138"/>
      <c r="K66" s="138"/>
      <c r="L66" s="138"/>
      <c r="M66" s="138"/>
      <c r="N66" s="138"/>
      <c r="O66" s="138"/>
      <c r="P66" s="139"/>
      <c r="Q66" s="454" t="str">
        <f t="shared" si="0"/>
        <v/>
      </c>
      <c r="R66" s="285"/>
      <c r="S66" s="138"/>
      <c r="T66" s="138"/>
      <c r="U66" s="138"/>
      <c r="V66" s="138"/>
      <c r="W66" s="138"/>
      <c r="X66" s="138"/>
      <c r="Y66" s="138"/>
      <c r="Z66" s="138"/>
      <c r="AA66" s="139"/>
      <c r="AB66" s="224" t="str">
        <f t="shared" si="1"/>
        <v/>
      </c>
      <c r="AC66" s="140"/>
      <c r="AD66" s="138"/>
      <c r="AE66" s="138"/>
      <c r="AF66" s="138"/>
      <c r="AG66" s="138"/>
      <c r="AH66" s="138"/>
      <c r="AI66" s="138"/>
      <c r="AJ66" s="138"/>
      <c r="AK66" s="138"/>
      <c r="AL66" s="362"/>
      <c r="AM66" s="507" t="str">
        <f t="shared" si="2"/>
        <v/>
      </c>
    </row>
    <row r="67" spans="1:39">
      <c r="A67" s="134">
        <v>56</v>
      </c>
      <c r="B67" s="239" t="str">
        <f>IF(OR(F67=0,F67=""),"",'DAFTAR PELAJAR'!B63)</f>
        <v>AZUA NATASYA BINTI SHA'ARI</v>
      </c>
      <c r="C67" s="240" t="str">
        <f>IF(OR(F67=0,F67=""),"",'DAFTAR PELAJAR'!C63)</f>
        <v>4 MPP</v>
      </c>
      <c r="D67" s="241" t="str">
        <f>IF(OR(F67=0,F67=""),"",'DAFTAR PELAJAR'!D63)</f>
        <v>981201065638</v>
      </c>
      <c r="E67" s="240" t="str">
        <f>IF(OR(F67=0,F67=""),"",'DAFTAR PELAJAR'!E63)</f>
        <v>K591CMPP003</v>
      </c>
      <c r="F67" s="242">
        <f>IF(OR('DAFTAR PELAJAR'!J63=0,'DAFTAR PELAJAR'!J63=""),"",'DAFTAR PELAJAR'!J63)</f>
        <v>1</v>
      </c>
      <c r="G67" s="140"/>
      <c r="H67" s="138"/>
      <c r="I67" s="138"/>
      <c r="J67" s="138"/>
      <c r="K67" s="138"/>
      <c r="L67" s="138"/>
      <c r="M67" s="138"/>
      <c r="N67" s="138"/>
      <c r="O67" s="138"/>
      <c r="P67" s="139"/>
      <c r="Q67" s="454" t="str">
        <f t="shared" si="0"/>
        <v/>
      </c>
      <c r="R67" s="285"/>
      <c r="S67" s="138"/>
      <c r="T67" s="138"/>
      <c r="U67" s="138"/>
      <c r="V67" s="138"/>
      <c r="W67" s="138"/>
      <c r="X67" s="138"/>
      <c r="Y67" s="138"/>
      <c r="Z67" s="138"/>
      <c r="AA67" s="139"/>
      <c r="AB67" s="224" t="str">
        <f t="shared" si="1"/>
        <v/>
      </c>
      <c r="AC67" s="140"/>
      <c r="AD67" s="138"/>
      <c r="AE67" s="138"/>
      <c r="AF67" s="138"/>
      <c r="AG67" s="138"/>
      <c r="AH67" s="138"/>
      <c r="AI67" s="138"/>
      <c r="AJ67" s="138"/>
      <c r="AK67" s="138"/>
      <c r="AL67" s="362"/>
      <c r="AM67" s="507" t="str">
        <f t="shared" si="2"/>
        <v/>
      </c>
    </row>
    <row r="68" spans="1:39">
      <c r="A68" s="134">
        <v>57</v>
      </c>
      <c r="B68" s="239" t="str">
        <f>IF(OR(F68=0,F68=""),"",'DAFTAR PELAJAR'!B64)</f>
        <v>DANIAL FAKHRI BIN ADNAN</v>
      </c>
      <c r="C68" s="240" t="str">
        <f>IF(OR(F68=0,F68=""),"",'DAFTAR PELAJAR'!C64)</f>
        <v>4 MPP</v>
      </c>
      <c r="D68" s="241" t="str">
        <f>IF(OR(F68=0,F68=""),"",'DAFTAR PELAJAR'!D64)</f>
        <v>980306065541</v>
      </c>
      <c r="E68" s="240" t="str">
        <f>IF(OR(F68=0,F68=""),"",'DAFTAR PELAJAR'!E64)</f>
        <v>K591CMPP005</v>
      </c>
      <c r="F68" s="242">
        <f>IF(OR('DAFTAR PELAJAR'!J64=0,'DAFTAR PELAJAR'!J64=""),"",'DAFTAR PELAJAR'!J64)</f>
        <v>1</v>
      </c>
      <c r="G68" s="140"/>
      <c r="H68" s="138"/>
      <c r="I68" s="138"/>
      <c r="J68" s="138"/>
      <c r="K68" s="138"/>
      <c r="L68" s="138"/>
      <c r="M68" s="138"/>
      <c r="N68" s="138"/>
      <c r="O68" s="138"/>
      <c r="P68" s="139"/>
      <c r="Q68" s="454" t="str">
        <f t="shared" si="0"/>
        <v/>
      </c>
      <c r="R68" s="285"/>
      <c r="S68" s="138"/>
      <c r="T68" s="138"/>
      <c r="U68" s="138"/>
      <c r="V68" s="138"/>
      <c r="W68" s="138"/>
      <c r="X68" s="138"/>
      <c r="Y68" s="138"/>
      <c r="Z68" s="138"/>
      <c r="AA68" s="139"/>
      <c r="AB68" s="224" t="str">
        <f t="shared" si="1"/>
        <v/>
      </c>
      <c r="AC68" s="140"/>
      <c r="AD68" s="138"/>
      <c r="AE68" s="138"/>
      <c r="AF68" s="138"/>
      <c r="AG68" s="138"/>
      <c r="AH68" s="138"/>
      <c r="AI68" s="138"/>
      <c r="AJ68" s="138"/>
      <c r="AK68" s="138"/>
      <c r="AL68" s="362"/>
      <c r="AM68" s="507" t="str">
        <f t="shared" si="2"/>
        <v/>
      </c>
    </row>
    <row r="69" spans="1:39">
      <c r="A69" s="134">
        <v>58</v>
      </c>
      <c r="B69" s="239" t="str">
        <f>IF(OR(F69=0,F69=""),"",'DAFTAR PELAJAR'!B65)</f>
        <v>FARHAN HADI BIN YAHYA</v>
      </c>
      <c r="C69" s="240" t="str">
        <f>IF(OR(F69=0,F69=""),"",'DAFTAR PELAJAR'!C65)</f>
        <v>4 MPP</v>
      </c>
      <c r="D69" s="241" t="str">
        <f>IF(OR(F69=0,F69=""),"",'DAFTAR PELAJAR'!D65)</f>
        <v>980620065603</v>
      </c>
      <c r="E69" s="240" t="str">
        <f>IF(OR(F69=0,F69=""),"",'DAFTAR PELAJAR'!E65)</f>
        <v>K591CMPP006</v>
      </c>
      <c r="F69" s="242">
        <f>IF(OR('DAFTAR PELAJAR'!J65=0,'DAFTAR PELAJAR'!J65=""),"",'DAFTAR PELAJAR'!J65)</f>
        <v>1</v>
      </c>
      <c r="G69" s="140"/>
      <c r="H69" s="138"/>
      <c r="I69" s="138"/>
      <c r="J69" s="138"/>
      <c r="K69" s="138"/>
      <c r="L69" s="138"/>
      <c r="M69" s="138"/>
      <c r="N69" s="138"/>
      <c r="O69" s="138"/>
      <c r="P69" s="139"/>
      <c r="Q69" s="454" t="str">
        <f t="shared" si="0"/>
        <v/>
      </c>
      <c r="R69" s="285"/>
      <c r="S69" s="138"/>
      <c r="T69" s="138"/>
      <c r="U69" s="138"/>
      <c r="V69" s="138"/>
      <c r="W69" s="138"/>
      <c r="X69" s="138"/>
      <c r="Y69" s="138"/>
      <c r="Z69" s="138"/>
      <c r="AA69" s="139"/>
      <c r="AB69" s="224" t="str">
        <f t="shared" si="1"/>
        <v/>
      </c>
      <c r="AC69" s="140"/>
      <c r="AD69" s="138"/>
      <c r="AE69" s="138"/>
      <c r="AF69" s="138"/>
      <c r="AG69" s="138"/>
      <c r="AH69" s="138"/>
      <c r="AI69" s="138"/>
      <c r="AJ69" s="138"/>
      <c r="AK69" s="138"/>
      <c r="AL69" s="362"/>
      <c r="AM69" s="507" t="str">
        <f t="shared" si="2"/>
        <v/>
      </c>
    </row>
    <row r="70" spans="1:39">
      <c r="A70" s="134">
        <v>59</v>
      </c>
      <c r="B70" s="239" t="str">
        <f>IF(OR(F70=0,F70=""),"",'DAFTAR PELAJAR'!B66)</f>
        <v>MOHAMAD IZZAT AMIR BIN ABDULLAH</v>
      </c>
      <c r="C70" s="240" t="str">
        <f>IF(OR(F70=0,F70=""),"",'DAFTAR PELAJAR'!C66)</f>
        <v>4 MPP</v>
      </c>
      <c r="D70" s="241" t="str">
        <f>IF(OR(F70=0,F70=""),"",'DAFTAR PELAJAR'!D66)</f>
        <v>980408065243</v>
      </c>
      <c r="E70" s="240" t="str">
        <f>IF(OR(F70=0,F70=""),"",'DAFTAR PELAJAR'!E66)</f>
        <v>K591CMPP009</v>
      </c>
      <c r="F70" s="242">
        <f>IF(OR('DAFTAR PELAJAR'!J66=0,'DAFTAR PELAJAR'!J66=""),"",'DAFTAR PELAJAR'!J66)</f>
        <v>1</v>
      </c>
      <c r="G70" s="140"/>
      <c r="H70" s="138"/>
      <c r="I70" s="138"/>
      <c r="J70" s="138"/>
      <c r="K70" s="138"/>
      <c r="L70" s="138"/>
      <c r="M70" s="138"/>
      <c r="N70" s="138"/>
      <c r="O70" s="138"/>
      <c r="P70" s="139"/>
      <c r="Q70" s="454" t="str">
        <f t="shared" si="0"/>
        <v/>
      </c>
      <c r="R70" s="285"/>
      <c r="S70" s="138"/>
      <c r="T70" s="138"/>
      <c r="U70" s="138"/>
      <c r="V70" s="138"/>
      <c r="W70" s="138"/>
      <c r="X70" s="138"/>
      <c r="Y70" s="138"/>
      <c r="Z70" s="138"/>
      <c r="AA70" s="139"/>
      <c r="AB70" s="224" t="str">
        <f t="shared" si="1"/>
        <v/>
      </c>
      <c r="AC70" s="140"/>
      <c r="AD70" s="138"/>
      <c r="AE70" s="138"/>
      <c r="AF70" s="138"/>
      <c r="AG70" s="138"/>
      <c r="AH70" s="138"/>
      <c r="AI70" s="138"/>
      <c r="AJ70" s="138"/>
      <c r="AK70" s="138"/>
      <c r="AL70" s="362"/>
      <c r="AM70" s="507" t="str">
        <f t="shared" si="2"/>
        <v/>
      </c>
    </row>
    <row r="71" spans="1:39">
      <c r="A71" s="134">
        <v>60</v>
      </c>
      <c r="B71" s="239" t="str">
        <f>IF(OR(F71=0,F71=""),"",'DAFTAR PELAJAR'!B67)</f>
        <v>MOHAMAD KHAIRI BIN YUSRY</v>
      </c>
      <c r="C71" s="240" t="str">
        <f>IF(OR(F71=0,F71=""),"",'DAFTAR PELAJAR'!C67)</f>
        <v>4 MPP</v>
      </c>
      <c r="D71" s="241" t="str">
        <f>IF(OR(F71=0,F71=""),"",'DAFTAR PELAJAR'!D67)</f>
        <v>981110036233</v>
      </c>
      <c r="E71" s="240" t="str">
        <f>IF(OR(F71=0,F71=""),"",'DAFTAR PELAJAR'!E67)</f>
        <v>K591CMPP010</v>
      </c>
      <c r="F71" s="242">
        <f>IF(OR('DAFTAR PELAJAR'!J67=0,'DAFTAR PELAJAR'!J67=""),"",'DAFTAR PELAJAR'!J67)</f>
        <v>1</v>
      </c>
      <c r="G71" s="140"/>
      <c r="H71" s="138"/>
      <c r="I71" s="138"/>
      <c r="J71" s="138"/>
      <c r="K71" s="138"/>
      <c r="L71" s="138"/>
      <c r="M71" s="138"/>
      <c r="N71" s="138"/>
      <c r="O71" s="138"/>
      <c r="P71" s="139"/>
      <c r="Q71" s="454" t="str">
        <f t="shared" si="0"/>
        <v/>
      </c>
      <c r="R71" s="285"/>
      <c r="S71" s="138"/>
      <c r="T71" s="138"/>
      <c r="U71" s="138"/>
      <c r="V71" s="138"/>
      <c r="W71" s="138"/>
      <c r="X71" s="138"/>
      <c r="Y71" s="138"/>
      <c r="Z71" s="138"/>
      <c r="AA71" s="139"/>
      <c r="AB71" s="224" t="str">
        <f t="shared" si="1"/>
        <v/>
      </c>
      <c r="AC71" s="140"/>
      <c r="AD71" s="138"/>
      <c r="AE71" s="138"/>
      <c r="AF71" s="138"/>
      <c r="AG71" s="138"/>
      <c r="AH71" s="138"/>
      <c r="AI71" s="138"/>
      <c r="AJ71" s="138"/>
      <c r="AK71" s="138"/>
      <c r="AL71" s="362"/>
      <c r="AM71" s="507" t="str">
        <f t="shared" si="2"/>
        <v/>
      </c>
    </row>
    <row r="72" spans="1:39">
      <c r="A72" s="134">
        <v>61</v>
      </c>
      <c r="B72" s="239" t="str">
        <f>IF(OR(F72=0,F72=""),"",'DAFTAR PELAJAR'!B68)</f>
        <v>MOHAMAD LOKMAN AL-HAKIM BIN KAMARUDDIN</v>
      </c>
      <c r="C72" s="240" t="str">
        <f>IF(OR(F72=0,F72=""),"",'DAFTAR PELAJAR'!C68)</f>
        <v>4 MPP</v>
      </c>
      <c r="D72" s="241" t="str">
        <f>IF(OR(F72=0,F72=""),"",'DAFTAR PELAJAR'!D68)</f>
        <v>981115065957</v>
      </c>
      <c r="E72" s="240" t="str">
        <f>IF(OR(F72=0,F72=""),"",'DAFTAR PELAJAR'!E68)</f>
        <v>K591CMPP011</v>
      </c>
      <c r="F72" s="242">
        <f>IF(OR('DAFTAR PELAJAR'!J68=0,'DAFTAR PELAJAR'!J68=""),"",'DAFTAR PELAJAR'!J68)</f>
        <v>1</v>
      </c>
      <c r="G72" s="140"/>
      <c r="H72" s="138"/>
      <c r="I72" s="138"/>
      <c r="J72" s="138"/>
      <c r="K72" s="138"/>
      <c r="L72" s="138"/>
      <c r="M72" s="138"/>
      <c r="N72" s="138"/>
      <c r="O72" s="138"/>
      <c r="P72" s="139"/>
      <c r="Q72" s="454" t="str">
        <f t="shared" si="0"/>
        <v/>
      </c>
      <c r="R72" s="285"/>
      <c r="S72" s="138"/>
      <c r="T72" s="138"/>
      <c r="U72" s="138"/>
      <c r="V72" s="138"/>
      <c r="W72" s="138"/>
      <c r="X72" s="138"/>
      <c r="Y72" s="138"/>
      <c r="Z72" s="138"/>
      <c r="AA72" s="139"/>
      <c r="AB72" s="224" t="str">
        <f t="shared" si="1"/>
        <v/>
      </c>
      <c r="AC72" s="140"/>
      <c r="AD72" s="138"/>
      <c r="AE72" s="138"/>
      <c r="AF72" s="138"/>
      <c r="AG72" s="138"/>
      <c r="AH72" s="138"/>
      <c r="AI72" s="138"/>
      <c r="AJ72" s="138"/>
      <c r="AK72" s="138"/>
      <c r="AL72" s="362"/>
      <c r="AM72" s="507" t="str">
        <f t="shared" si="2"/>
        <v/>
      </c>
    </row>
    <row r="73" spans="1:39">
      <c r="A73" s="134">
        <v>62</v>
      </c>
      <c r="B73" s="239" t="str">
        <f>IF(OR(F73=0,F73=""),"",'DAFTAR PELAJAR'!B69)</f>
        <v>MOHAMAD NAZIRUL NAJMI BIN MOHD HARANI</v>
      </c>
      <c r="C73" s="240" t="str">
        <f>IF(OR(F73=0,F73=""),"",'DAFTAR PELAJAR'!C69)</f>
        <v>4 MPP</v>
      </c>
      <c r="D73" s="241">
        <f>IF(OR(F73=0,F73=""),"",'DAFTAR PELAJAR'!D69)</f>
        <v>980621385019</v>
      </c>
      <c r="E73" s="240" t="str">
        <f>IF(OR(F73=0,F73=""),"",'DAFTAR PELAJAR'!E69)</f>
        <v>K591CMPP012</v>
      </c>
      <c r="F73" s="242">
        <f>IF(OR('DAFTAR PELAJAR'!J69=0,'DAFTAR PELAJAR'!J69=""),"",'DAFTAR PELAJAR'!J69)</f>
        <v>1</v>
      </c>
      <c r="G73" s="140"/>
      <c r="H73" s="138"/>
      <c r="I73" s="138"/>
      <c r="J73" s="138"/>
      <c r="K73" s="138"/>
      <c r="L73" s="138"/>
      <c r="M73" s="138"/>
      <c r="N73" s="138"/>
      <c r="O73" s="138"/>
      <c r="P73" s="139"/>
      <c r="Q73" s="454" t="str">
        <f t="shared" si="0"/>
        <v/>
      </c>
      <c r="R73" s="285"/>
      <c r="S73" s="138"/>
      <c r="T73" s="138"/>
      <c r="U73" s="138"/>
      <c r="V73" s="138"/>
      <c r="W73" s="138"/>
      <c r="X73" s="138"/>
      <c r="Y73" s="138"/>
      <c r="Z73" s="138"/>
      <c r="AA73" s="139"/>
      <c r="AB73" s="224" t="str">
        <f t="shared" si="1"/>
        <v/>
      </c>
      <c r="AC73" s="140"/>
      <c r="AD73" s="138"/>
      <c r="AE73" s="138"/>
      <c r="AF73" s="138"/>
      <c r="AG73" s="138"/>
      <c r="AH73" s="138"/>
      <c r="AI73" s="138"/>
      <c r="AJ73" s="138"/>
      <c r="AK73" s="138"/>
      <c r="AL73" s="362"/>
      <c r="AM73" s="507" t="str">
        <f t="shared" si="2"/>
        <v/>
      </c>
    </row>
    <row r="74" spans="1:39">
      <c r="A74" s="134">
        <v>63</v>
      </c>
      <c r="B74" s="239" t="str">
        <f>IF(OR(F74=0,F74=""),"",'DAFTAR PELAJAR'!B70)</f>
        <v>MOHAMAD SHAH FARIQ BIN SHARUDIN</v>
      </c>
      <c r="C74" s="240" t="str">
        <f>IF(OR(F74=0,F74=""),"",'DAFTAR PELAJAR'!C70)</f>
        <v>4 MPP</v>
      </c>
      <c r="D74" s="241" t="str">
        <f>IF(OR(F74=0,F74=""),"",'DAFTAR PELAJAR'!D70)</f>
        <v>981030065093</v>
      </c>
      <c r="E74" s="240" t="str">
        <f>IF(OR(F74=0,F74=""),"",'DAFTAR PELAJAR'!E70)</f>
        <v>K591CMPP013</v>
      </c>
      <c r="F74" s="242">
        <f>IF(OR('DAFTAR PELAJAR'!J70=0,'DAFTAR PELAJAR'!J70=""),"",'DAFTAR PELAJAR'!J70)</f>
        <v>1</v>
      </c>
      <c r="G74" s="140"/>
      <c r="H74" s="138"/>
      <c r="I74" s="138"/>
      <c r="J74" s="138"/>
      <c r="K74" s="138"/>
      <c r="L74" s="138"/>
      <c r="M74" s="138"/>
      <c r="N74" s="138"/>
      <c r="O74" s="138"/>
      <c r="P74" s="139"/>
      <c r="Q74" s="454" t="str">
        <f t="shared" si="0"/>
        <v/>
      </c>
      <c r="R74" s="285"/>
      <c r="S74" s="138"/>
      <c r="T74" s="138"/>
      <c r="U74" s="138"/>
      <c r="V74" s="138"/>
      <c r="W74" s="138"/>
      <c r="X74" s="138"/>
      <c r="Y74" s="138"/>
      <c r="Z74" s="138"/>
      <c r="AA74" s="139"/>
      <c r="AB74" s="224" t="str">
        <f t="shared" si="1"/>
        <v/>
      </c>
      <c r="AC74" s="140"/>
      <c r="AD74" s="138"/>
      <c r="AE74" s="138"/>
      <c r="AF74" s="138"/>
      <c r="AG74" s="138"/>
      <c r="AH74" s="138"/>
      <c r="AI74" s="138"/>
      <c r="AJ74" s="138"/>
      <c r="AK74" s="138"/>
      <c r="AL74" s="362"/>
      <c r="AM74" s="507" t="str">
        <f t="shared" si="2"/>
        <v/>
      </c>
    </row>
    <row r="75" spans="1:39">
      <c r="A75" s="134">
        <v>64</v>
      </c>
      <c r="B75" s="239" t="str">
        <f>IF(OR(F75=0,F75=""),"",'DAFTAR PELAJAR'!B71)</f>
        <v>MOHAMAD SYAHMI BIN ZAMRAN</v>
      </c>
      <c r="C75" s="240" t="str">
        <f>IF(OR(F75=0,F75=""),"",'DAFTAR PELAJAR'!C71)</f>
        <v>4 MPP</v>
      </c>
      <c r="D75" s="241" t="str">
        <f>IF(OR(F75=0,F75=""),"",'DAFTAR PELAJAR'!D71)</f>
        <v>981214065151</v>
      </c>
      <c r="E75" s="240" t="str">
        <f>IF(OR(F75=0,F75=""),"",'DAFTAR PELAJAR'!E71)</f>
        <v>K591CMPP014</v>
      </c>
      <c r="F75" s="242">
        <f>IF(OR('DAFTAR PELAJAR'!J71=0,'DAFTAR PELAJAR'!J71=""),"",'DAFTAR PELAJAR'!J71)</f>
        <v>1</v>
      </c>
      <c r="G75" s="140"/>
      <c r="H75" s="138"/>
      <c r="I75" s="138"/>
      <c r="J75" s="138"/>
      <c r="K75" s="138"/>
      <c r="L75" s="138"/>
      <c r="M75" s="138"/>
      <c r="N75" s="138"/>
      <c r="O75" s="138"/>
      <c r="P75" s="139"/>
      <c r="Q75" s="454" t="str">
        <f t="shared" si="0"/>
        <v/>
      </c>
      <c r="R75" s="285"/>
      <c r="S75" s="138"/>
      <c r="T75" s="138"/>
      <c r="U75" s="138"/>
      <c r="V75" s="138"/>
      <c r="W75" s="138"/>
      <c r="X75" s="138"/>
      <c r="Y75" s="138"/>
      <c r="Z75" s="138"/>
      <c r="AA75" s="139"/>
      <c r="AB75" s="224" t="str">
        <f t="shared" si="1"/>
        <v/>
      </c>
      <c r="AC75" s="140"/>
      <c r="AD75" s="138"/>
      <c r="AE75" s="138"/>
      <c r="AF75" s="138"/>
      <c r="AG75" s="138"/>
      <c r="AH75" s="138"/>
      <c r="AI75" s="138"/>
      <c r="AJ75" s="138"/>
      <c r="AK75" s="138"/>
      <c r="AL75" s="362"/>
      <c r="AM75" s="507" t="str">
        <f t="shared" si="2"/>
        <v/>
      </c>
    </row>
    <row r="76" spans="1:39">
      <c r="A76" s="134">
        <v>65</v>
      </c>
      <c r="B76" s="239" t="str">
        <f>IF(OR(F76=0,F76=""),"",'DAFTAR PELAJAR'!B72)</f>
        <v>MOHAMMAD FAQRUL HAKIMI BIN NOZARUDDIN</v>
      </c>
      <c r="C76" s="240" t="str">
        <f>IF(OR(F76=0,F76=""),"",'DAFTAR PELAJAR'!C72)</f>
        <v>4 MPP</v>
      </c>
      <c r="D76" s="241" t="str">
        <f>IF(OR(F76=0,F76=""),"",'DAFTAR PELAJAR'!D72)</f>
        <v>980209065427</v>
      </c>
      <c r="E76" s="240" t="str">
        <f>IF(OR(F76=0,F76=""),"",'DAFTAR PELAJAR'!E72)</f>
        <v>K591CMPP015</v>
      </c>
      <c r="F76" s="242">
        <f>IF(OR('DAFTAR PELAJAR'!J72=0,'DAFTAR PELAJAR'!J72=""),"",'DAFTAR PELAJAR'!J72)</f>
        <v>1</v>
      </c>
      <c r="G76" s="140"/>
      <c r="H76" s="138"/>
      <c r="I76" s="138"/>
      <c r="J76" s="138"/>
      <c r="K76" s="138"/>
      <c r="L76" s="138"/>
      <c r="M76" s="138"/>
      <c r="N76" s="138"/>
      <c r="O76" s="138"/>
      <c r="P76" s="139"/>
      <c r="Q76" s="454" t="str">
        <f t="shared" si="0"/>
        <v/>
      </c>
      <c r="R76" s="285"/>
      <c r="S76" s="138"/>
      <c r="T76" s="138"/>
      <c r="U76" s="138"/>
      <c r="V76" s="138"/>
      <c r="W76" s="138"/>
      <c r="X76" s="138"/>
      <c r="Y76" s="138"/>
      <c r="Z76" s="138"/>
      <c r="AA76" s="139"/>
      <c r="AB76" s="224" t="str">
        <f t="shared" si="1"/>
        <v/>
      </c>
      <c r="AC76" s="140"/>
      <c r="AD76" s="138"/>
      <c r="AE76" s="138"/>
      <c r="AF76" s="138"/>
      <c r="AG76" s="138"/>
      <c r="AH76" s="138"/>
      <c r="AI76" s="138"/>
      <c r="AJ76" s="138"/>
      <c r="AK76" s="138"/>
      <c r="AL76" s="362"/>
      <c r="AM76" s="507" t="str">
        <f t="shared" si="2"/>
        <v/>
      </c>
    </row>
    <row r="77" spans="1:39">
      <c r="A77" s="134">
        <v>66</v>
      </c>
      <c r="B77" s="239" t="str">
        <f>IF(OR(F77=0,F77=""),"",'DAFTAR PELAJAR'!B73)</f>
        <v>MOHD SYAFIZI BIN MOHD SUHAIMI</v>
      </c>
      <c r="C77" s="240" t="str">
        <f>IF(OR(F77=0,F77=""),"",'DAFTAR PELAJAR'!C73)</f>
        <v>4 MPP</v>
      </c>
      <c r="D77" s="241" t="str">
        <f>IF(OR(F77=0,F77=""),"",'DAFTAR PELAJAR'!D73)</f>
        <v>981109055509</v>
      </c>
      <c r="E77" s="240" t="str">
        <f>IF(OR(F77=0,F77=""),"",'DAFTAR PELAJAR'!E73)</f>
        <v>K591CMPP016</v>
      </c>
      <c r="F77" s="242">
        <f>IF(OR('DAFTAR PELAJAR'!J73=0,'DAFTAR PELAJAR'!J73=""),"",'DAFTAR PELAJAR'!J73)</f>
        <v>1</v>
      </c>
      <c r="G77" s="140"/>
      <c r="H77" s="138"/>
      <c r="I77" s="138"/>
      <c r="J77" s="138"/>
      <c r="K77" s="138"/>
      <c r="L77" s="138"/>
      <c r="M77" s="138"/>
      <c r="N77" s="138"/>
      <c r="O77" s="138"/>
      <c r="P77" s="139"/>
      <c r="Q77" s="454" t="str">
        <f t="shared" ref="Q77:Q140" si="3">IFERROR(AVERAGE(G77:P77),"")</f>
        <v/>
      </c>
      <c r="R77" s="285"/>
      <c r="S77" s="138"/>
      <c r="T77" s="138"/>
      <c r="U77" s="138"/>
      <c r="V77" s="138"/>
      <c r="W77" s="138"/>
      <c r="X77" s="138"/>
      <c r="Y77" s="138"/>
      <c r="Z77" s="138"/>
      <c r="AA77" s="139"/>
      <c r="AB77" s="224" t="str">
        <f t="shared" ref="AB77:AB140" si="4">IFERROR(AVERAGE(R77:AA77),"")</f>
        <v/>
      </c>
      <c r="AC77" s="140"/>
      <c r="AD77" s="138"/>
      <c r="AE77" s="138"/>
      <c r="AF77" s="138"/>
      <c r="AG77" s="138"/>
      <c r="AH77" s="138"/>
      <c r="AI77" s="138"/>
      <c r="AJ77" s="138"/>
      <c r="AK77" s="138"/>
      <c r="AL77" s="362"/>
      <c r="AM77" s="507" t="str">
        <f t="shared" ref="AM77:AM140" si="5">IFERROR(AVERAGE(AC77:AL77),"")</f>
        <v/>
      </c>
    </row>
    <row r="78" spans="1:39">
      <c r="A78" s="134">
        <v>67</v>
      </c>
      <c r="B78" s="239" t="str">
        <f>IF(OR(F78=0,F78=""),"",'DAFTAR PELAJAR'!B74)</f>
        <v>MUHAMMAD ALIF IMRAN BIN HAMDAN</v>
      </c>
      <c r="C78" s="240" t="str">
        <f>IF(OR(F78=0,F78=""),"",'DAFTAR PELAJAR'!C74)</f>
        <v>4 MPP</v>
      </c>
      <c r="D78" s="241" t="str">
        <f>IF(OR(F78=0,F78=""),"",'DAFTAR PELAJAR'!D74)</f>
        <v>981211066191</v>
      </c>
      <c r="E78" s="240" t="str">
        <f>IF(OR(F78=0,F78=""),"",'DAFTAR PELAJAR'!E74)</f>
        <v>K591CMPP018</v>
      </c>
      <c r="F78" s="242">
        <f>IF(OR('DAFTAR PELAJAR'!J74=0,'DAFTAR PELAJAR'!J74=""),"",'DAFTAR PELAJAR'!J74)</f>
        <v>1</v>
      </c>
      <c r="G78" s="140"/>
      <c r="H78" s="138"/>
      <c r="I78" s="138"/>
      <c r="J78" s="138"/>
      <c r="K78" s="138"/>
      <c r="L78" s="138"/>
      <c r="M78" s="138"/>
      <c r="N78" s="138"/>
      <c r="O78" s="138"/>
      <c r="P78" s="139"/>
      <c r="Q78" s="454" t="str">
        <f t="shared" si="3"/>
        <v/>
      </c>
      <c r="R78" s="285"/>
      <c r="S78" s="138"/>
      <c r="T78" s="138"/>
      <c r="U78" s="138"/>
      <c r="V78" s="138"/>
      <c r="W78" s="138"/>
      <c r="X78" s="138"/>
      <c r="Y78" s="138"/>
      <c r="Z78" s="138"/>
      <c r="AA78" s="139"/>
      <c r="AB78" s="224" t="str">
        <f t="shared" si="4"/>
        <v/>
      </c>
      <c r="AC78" s="140"/>
      <c r="AD78" s="138"/>
      <c r="AE78" s="138"/>
      <c r="AF78" s="138"/>
      <c r="AG78" s="138"/>
      <c r="AH78" s="138"/>
      <c r="AI78" s="138"/>
      <c r="AJ78" s="138"/>
      <c r="AK78" s="138"/>
      <c r="AL78" s="362"/>
      <c r="AM78" s="507" t="str">
        <f t="shared" si="5"/>
        <v/>
      </c>
    </row>
    <row r="79" spans="1:39">
      <c r="A79" s="134">
        <v>68</v>
      </c>
      <c r="B79" s="239" t="str">
        <f>IF(OR(F79=0,F79=""),"",'DAFTAR PELAJAR'!B75)</f>
        <v>MUHAMMAD HAZIQUE AHSYRAF BIN SHAHRIL ALFIAN</v>
      </c>
      <c r="C79" s="240" t="str">
        <f>IF(OR(F79=0,F79=""),"",'DAFTAR PELAJAR'!C75)</f>
        <v>4 MPP</v>
      </c>
      <c r="D79" s="241" t="str">
        <f>IF(OR(F79=0,F79=""),"",'DAFTAR PELAJAR'!D75)</f>
        <v>980419146065</v>
      </c>
      <c r="E79" s="240" t="str">
        <f>IF(OR(F79=0,F79=""),"",'DAFTAR PELAJAR'!E75)</f>
        <v>K591CMPP021</v>
      </c>
      <c r="F79" s="242">
        <f>IF(OR('DAFTAR PELAJAR'!J75=0,'DAFTAR PELAJAR'!J75=""),"",'DAFTAR PELAJAR'!J75)</f>
        <v>1</v>
      </c>
      <c r="G79" s="140"/>
      <c r="H79" s="138"/>
      <c r="I79" s="138"/>
      <c r="J79" s="138"/>
      <c r="K79" s="138"/>
      <c r="L79" s="138"/>
      <c r="M79" s="138"/>
      <c r="N79" s="138"/>
      <c r="O79" s="138"/>
      <c r="P79" s="139"/>
      <c r="Q79" s="454" t="str">
        <f t="shared" si="3"/>
        <v/>
      </c>
      <c r="R79" s="285"/>
      <c r="S79" s="138"/>
      <c r="T79" s="138"/>
      <c r="U79" s="138"/>
      <c r="V79" s="138"/>
      <c r="W79" s="138"/>
      <c r="X79" s="138"/>
      <c r="Y79" s="138"/>
      <c r="Z79" s="138"/>
      <c r="AA79" s="139"/>
      <c r="AB79" s="224" t="str">
        <f t="shared" si="4"/>
        <v/>
      </c>
      <c r="AC79" s="140"/>
      <c r="AD79" s="138"/>
      <c r="AE79" s="138"/>
      <c r="AF79" s="138"/>
      <c r="AG79" s="138"/>
      <c r="AH79" s="138"/>
      <c r="AI79" s="138"/>
      <c r="AJ79" s="138"/>
      <c r="AK79" s="138"/>
      <c r="AL79" s="362"/>
      <c r="AM79" s="507" t="str">
        <f t="shared" si="5"/>
        <v/>
      </c>
    </row>
    <row r="80" spans="1:39">
      <c r="A80" s="134">
        <v>69</v>
      </c>
      <c r="B80" s="239" t="str">
        <f>IF(OR(F80=0,F80=""),"",'DAFTAR PELAJAR'!B76)</f>
        <v>MUHAMMAD SAFIUDDIN BIN SAPALI</v>
      </c>
      <c r="C80" s="240" t="str">
        <f>IF(OR(F80=0,F80=""),"",'DAFTAR PELAJAR'!C76)</f>
        <v>4 MPP</v>
      </c>
      <c r="D80" s="241" t="str">
        <f>IF(OR(F80=0,F80=""),"",'DAFTAR PELAJAR'!D76)</f>
        <v>980404135507</v>
      </c>
      <c r="E80" s="240" t="str">
        <f>IF(OR(F80=0,F80=""),"",'DAFTAR PELAJAR'!E76)</f>
        <v>K591CMPP024</v>
      </c>
      <c r="F80" s="242">
        <f>IF(OR('DAFTAR PELAJAR'!J76=0,'DAFTAR PELAJAR'!J76=""),"",'DAFTAR PELAJAR'!J76)</f>
        <v>1</v>
      </c>
      <c r="G80" s="140"/>
      <c r="H80" s="138"/>
      <c r="I80" s="138"/>
      <c r="J80" s="138"/>
      <c r="K80" s="138"/>
      <c r="L80" s="138"/>
      <c r="M80" s="138"/>
      <c r="N80" s="138"/>
      <c r="O80" s="138"/>
      <c r="P80" s="139"/>
      <c r="Q80" s="454" t="str">
        <f t="shared" si="3"/>
        <v/>
      </c>
      <c r="R80" s="285"/>
      <c r="S80" s="138"/>
      <c r="T80" s="138"/>
      <c r="U80" s="138"/>
      <c r="V80" s="138"/>
      <c r="W80" s="138"/>
      <c r="X80" s="138"/>
      <c r="Y80" s="138"/>
      <c r="Z80" s="138"/>
      <c r="AA80" s="139"/>
      <c r="AB80" s="224" t="str">
        <f t="shared" si="4"/>
        <v/>
      </c>
      <c r="AC80" s="140"/>
      <c r="AD80" s="138"/>
      <c r="AE80" s="138"/>
      <c r="AF80" s="138"/>
      <c r="AG80" s="138"/>
      <c r="AH80" s="138"/>
      <c r="AI80" s="138"/>
      <c r="AJ80" s="138"/>
      <c r="AK80" s="138"/>
      <c r="AL80" s="362"/>
      <c r="AM80" s="507" t="str">
        <f t="shared" si="5"/>
        <v/>
      </c>
    </row>
    <row r="81" spans="1:39">
      <c r="A81" s="134">
        <v>70</v>
      </c>
      <c r="B81" s="239" t="str">
        <f>IF(OR(F81=0,F81=""),"",'DAFTAR PELAJAR'!B77)</f>
        <v>SIRHAN ASMAAN BIN ABDULLAH SANI</v>
      </c>
      <c r="C81" s="240" t="str">
        <f>IF(OR(F81=0,F81=""),"",'DAFTAR PELAJAR'!C77)</f>
        <v>4 MPP</v>
      </c>
      <c r="D81" s="241" t="str">
        <f>IF(OR(F81=0,F81=""),"",'DAFTAR PELAJAR'!D77)</f>
        <v>981007015549</v>
      </c>
      <c r="E81" s="240" t="str">
        <f>IF(OR(F81=0,F81=""),"",'DAFTAR PELAJAR'!E77)</f>
        <v>K591CMPP031</v>
      </c>
      <c r="F81" s="242">
        <f>IF(OR('DAFTAR PELAJAR'!J77=0,'DAFTAR PELAJAR'!J77=""),"",'DAFTAR PELAJAR'!J77)</f>
        <v>1</v>
      </c>
      <c r="G81" s="140"/>
      <c r="H81" s="138"/>
      <c r="I81" s="138"/>
      <c r="J81" s="138"/>
      <c r="K81" s="138"/>
      <c r="L81" s="138"/>
      <c r="M81" s="138"/>
      <c r="N81" s="138"/>
      <c r="O81" s="138"/>
      <c r="P81" s="139"/>
      <c r="Q81" s="454" t="str">
        <f t="shared" si="3"/>
        <v/>
      </c>
      <c r="R81" s="285"/>
      <c r="S81" s="138"/>
      <c r="T81" s="138"/>
      <c r="U81" s="138"/>
      <c r="V81" s="138"/>
      <c r="W81" s="138"/>
      <c r="X81" s="138"/>
      <c r="Y81" s="138"/>
      <c r="Z81" s="138"/>
      <c r="AA81" s="139"/>
      <c r="AB81" s="224" t="str">
        <f t="shared" si="4"/>
        <v/>
      </c>
      <c r="AC81" s="140"/>
      <c r="AD81" s="138"/>
      <c r="AE81" s="138"/>
      <c r="AF81" s="138"/>
      <c r="AG81" s="138"/>
      <c r="AH81" s="138"/>
      <c r="AI81" s="138"/>
      <c r="AJ81" s="138"/>
      <c r="AK81" s="138"/>
      <c r="AL81" s="362"/>
      <c r="AM81" s="507" t="str">
        <f t="shared" si="5"/>
        <v/>
      </c>
    </row>
    <row r="82" spans="1:39">
      <c r="A82" s="134">
        <v>71</v>
      </c>
      <c r="B82" s="239" t="str">
        <f>IF(OR(F82=0,F82=""),"",'DAFTAR PELAJAR'!B78)</f>
        <v>WAN FARHAN AIDIL ASRI BIN WAN ABDUL HALIM</v>
      </c>
      <c r="C82" s="240" t="str">
        <f>IF(OR(F82=0,F82=""),"",'DAFTAR PELAJAR'!C78)</f>
        <v>4 MPP</v>
      </c>
      <c r="D82" s="241">
        <f>IF(OR(F82=0,F82=""),"",'DAFTAR PELAJAR'!D78)</f>
        <v>971022065641</v>
      </c>
      <c r="E82" s="240" t="str">
        <f>IF(OR(F82=0,F82=""),"",'DAFTAR PELAJAR'!E78)</f>
        <v>K591BMPP028</v>
      </c>
      <c r="F82" s="242">
        <f>IF(OR('DAFTAR PELAJAR'!J78=0,'DAFTAR PELAJAR'!J78=""),"",'DAFTAR PELAJAR'!J78)</f>
        <v>1</v>
      </c>
      <c r="G82" s="140"/>
      <c r="H82" s="138"/>
      <c r="I82" s="138"/>
      <c r="J82" s="138"/>
      <c r="K82" s="138"/>
      <c r="L82" s="138"/>
      <c r="M82" s="138"/>
      <c r="N82" s="138"/>
      <c r="O82" s="138"/>
      <c r="P82" s="139"/>
      <c r="Q82" s="454" t="str">
        <f t="shared" si="3"/>
        <v/>
      </c>
      <c r="R82" s="285"/>
      <c r="S82" s="138"/>
      <c r="T82" s="138"/>
      <c r="U82" s="138"/>
      <c r="V82" s="138"/>
      <c r="W82" s="138"/>
      <c r="X82" s="138"/>
      <c r="Y82" s="138"/>
      <c r="Z82" s="138"/>
      <c r="AA82" s="139"/>
      <c r="AB82" s="224" t="str">
        <f t="shared" si="4"/>
        <v/>
      </c>
      <c r="AC82" s="140"/>
      <c r="AD82" s="138"/>
      <c r="AE82" s="138"/>
      <c r="AF82" s="138"/>
      <c r="AG82" s="138"/>
      <c r="AH82" s="138"/>
      <c r="AI82" s="138"/>
      <c r="AJ82" s="138"/>
      <c r="AK82" s="138"/>
      <c r="AL82" s="362"/>
      <c r="AM82" s="507" t="str">
        <f t="shared" si="5"/>
        <v/>
      </c>
    </row>
    <row r="83" spans="1:39">
      <c r="A83" s="134">
        <v>72</v>
      </c>
      <c r="B83" s="239" t="str">
        <f>IF(OR(F83=0,F83=""),"",'DAFTAR PELAJAR'!B79)</f>
        <v>NIK MUHAMMAD SHAMIM B NIK LUKMAN</v>
      </c>
      <c r="C83" s="240" t="str">
        <f>IF(OR(F83=0,F83=""),"",'DAFTAR PELAJAR'!C79)</f>
        <v>4 MPP</v>
      </c>
      <c r="D83" s="241">
        <f>IF(OR(F83=0,F83=""),"",'DAFTAR PELAJAR'!D79)</f>
        <v>981014065058</v>
      </c>
      <c r="E83" s="240" t="str">
        <f>IF(OR(F83=0,F83=""),"",'DAFTAR PELAJAR'!E79)</f>
        <v>K611CMPP024</v>
      </c>
      <c r="F83" s="242">
        <f>IF(OR('DAFTAR PELAJAR'!J79=0,'DAFTAR PELAJAR'!J79=""),"",'DAFTAR PELAJAR'!J79)</f>
        <v>1</v>
      </c>
      <c r="G83" s="140"/>
      <c r="H83" s="138"/>
      <c r="I83" s="138"/>
      <c r="J83" s="138"/>
      <c r="K83" s="138"/>
      <c r="L83" s="138"/>
      <c r="M83" s="138"/>
      <c r="N83" s="138"/>
      <c r="O83" s="138"/>
      <c r="P83" s="139"/>
      <c r="Q83" s="454" t="str">
        <f t="shared" si="3"/>
        <v/>
      </c>
      <c r="R83" s="285"/>
      <c r="S83" s="138"/>
      <c r="T83" s="138"/>
      <c r="U83" s="138"/>
      <c r="V83" s="138"/>
      <c r="W83" s="138"/>
      <c r="X83" s="138"/>
      <c r="Y83" s="138"/>
      <c r="Z83" s="138"/>
      <c r="AA83" s="139"/>
      <c r="AB83" s="224" t="str">
        <f t="shared" si="4"/>
        <v/>
      </c>
      <c r="AC83" s="140"/>
      <c r="AD83" s="138"/>
      <c r="AE83" s="138"/>
      <c r="AF83" s="138"/>
      <c r="AG83" s="138"/>
      <c r="AH83" s="138"/>
      <c r="AI83" s="138"/>
      <c r="AJ83" s="138"/>
      <c r="AK83" s="138"/>
      <c r="AL83" s="362"/>
      <c r="AM83" s="507" t="str">
        <f t="shared" si="5"/>
        <v/>
      </c>
    </row>
    <row r="84" spans="1:39">
      <c r="A84" s="134">
        <v>73</v>
      </c>
      <c r="B84" s="239" t="str">
        <f>IF(OR(F84=0,F84=""),"",'DAFTAR PELAJAR'!B80)</f>
        <v>AIMAN FITRI BIN ROSMAN</v>
      </c>
      <c r="C84" s="240" t="str">
        <f>IF(OR(F84=0,F84=""),"",'DAFTAR PELAJAR'!C80)</f>
        <v>4 MTA</v>
      </c>
      <c r="D84" s="241">
        <f>IF(OR(F84=0,F84=""),"",'DAFTAR PELAJAR'!D80)</f>
        <v>980813065757</v>
      </c>
      <c r="E84" s="240" t="str">
        <f>IF(OR(F84=0,F84=""),"",'DAFTAR PELAJAR'!E80)</f>
        <v>K591CMTA001</v>
      </c>
      <c r="F84" s="242">
        <f>IF(OR('DAFTAR PELAJAR'!J80=0,'DAFTAR PELAJAR'!J80=""),"",'DAFTAR PELAJAR'!J80)</f>
        <v>1</v>
      </c>
      <c r="G84" s="140"/>
      <c r="H84" s="138"/>
      <c r="I84" s="138"/>
      <c r="J84" s="138"/>
      <c r="K84" s="138"/>
      <c r="L84" s="138"/>
      <c r="M84" s="138"/>
      <c r="N84" s="138"/>
      <c r="O84" s="138"/>
      <c r="P84" s="139"/>
      <c r="Q84" s="454" t="str">
        <f t="shared" si="3"/>
        <v/>
      </c>
      <c r="R84" s="285"/>
      <c r="S84" s="138"/>
      <c r="T84" s="138"/>
      <c r="U84" s="138"/>
      <c r="V84" s="138"/>
      <c r="W84" s="138"/>
      <c r="X84" s="138"/>
      <c r="Y84" s="138"/>
      <c r="Z84" s="138"/>
      <c r="AA84" s="139"/>
      <c r="AB84" s="224" t="str">
        <f t="shared" si="4"/>
        <v/>
      </c>
      <c r="AC84" s="140"/>
      <c r="AD84" s="138"/>
      <c r="AE84" s="138"/>
      <c r="AF84" s="138"/>
      <c r="AG84" s="138"/>
      <c r="AH84" s="138"/>
      <c r="AI84" s="138"/>
      <c r="AJ84" s="138"/>
      <c r="AK84" s="138"/>
      <c r="AL84" s="362"/>
      <c r="AM84" s="507" t="str">
        <f t="shared" si="5"/>
        <v/>
      </c>
    </row>
    <row r="85" spans="1:39">
      <c r="A85" s="134">
        <v>74</v>
      </c>
      <c r="B85" s="239" t="str">
        <f>IF(OR(F85=0,F85=""),"",'DAFTAR PELAJAR'!B81)</f>
        <v>AMIERUL IQMAL BIN NAZRI</v>
      </c>
      <c r="C85" s="240" t="str">
        <f>IF(OR(F85=0,F85=""),"",'DAFTAR PELAJAR'!C81)</f>
        <v>4 MTA</v>
      </c>
      <c r="D85" s="241" t="str">
        <f>IF(OR(F85=0,F85=""),"",'DAFTAR PELAJAR'!D81)</f>
        <v>980321145187</v>
      </c>
      <c r="E85" s="240" t="str">
        <f>IF(OR(F85=0,F85=""),"",'DAFTAR PELAJAR'!E81)</f>
        <v>K591CMTA002</v>
      </c>
      <c r="F85" s="242">
        <f>IF(OR('DAFTAR PELAJAR'!J81=0,'DAFTAR PELAJAR'!J81=""),"",'DAFTAR PELAJAR'!J81)</f>
        <v>1</v>
      </c>
      <c r="G85" s="140"/>
      <c r="H85" s="138"/>
      <c r="I85" s="138"/>
      <c r="J85" s="138"/>
      <c r="K85" s="138"/>
      <c r="L85" s="138"/>
      <c r="M85" s="138"/>
      <c r="N85" s="138"/>
      <c r="O85" s="138"/>
      <c r="P85" s="139"/>
      <c r="Q85" s="454" t="str">
        <f t="shared" si="3"/>
        <v/>
      </c>
      <c r="R85" s="285"/>
      <c r="S85" s="138"/>
      <c r="T85" s="138"/>
      <c r="U85" s="138"/>
      <c r="V85" s="138"/>
      <c r="W85" s="138"/>
      <c r="X85" s="138"/>
      <c r="Y85" s="138"/>
      <c r="Z85" s="138"/>
      <c r="AA85" s="139"/>
      <c r="AB85" s="224" t="str">
        <f t="shared" si="4"/>
        <v/>
      </c>
      <c r="AC85" s="140"/>
      <c r="AD85" s="138"/>
      <c r="AE85" s="138"/>
      <c r="AF85" s="138"/>
      <c r="AG85" s="138"/>
      <c r="AH85" s="138"/>
      <c r="AI85" s="138"/>
      <c r="AJ85" s="138"/>
      <c r="AK85" s="138"/>
      <c r="AL85" s="362"/>
      <c r="AM85" s="507" t="str">
        <f t="shared" si="5"/>
        <v/>
      </c>
    </row>
    <row r="86" spans="1:39">
      <c r="A86" s="134">
        <v>75</v>
      </c>
      <c r="B86" s="239" t="str">
        <f>IF(OR(F86=0,F86=""),"",'DAFTAR PELAJAR'!B82)</f>
        <v>MOHAMAD AMINUDIN BIN MOHAMAD ARSAD</v>
      </c>
      <c r="C86" s="240" t="str">
        <f>IF(OR(F86=0,F86=""),"",'DAFTAR PELAJAR'!C82)</f>
        <v>4 MTA</v>
      </c>
      <c r="D86" s="241" t="str">
        <f>IF(OR(F86=0,F86=""),"",'DAFTAR PELAJAR'!D82)</f>
        <v>980811065163</v>
      </c>
      <c r="E86" s="240" t="str">
        <f>IF(OR(F86=0,F86=""),"",'DAFTAR PELAJAR'!E82)</f>
        <v>K591CMTA005</v>
      </c>
      <c r="F86" s="242">
        <f>IF(OR('DAFTAR PELAJAR'!J82=0,'DAFTAR PELAJAR'!J82=""),"",'DAFTAR PELAJAR'!J82)</f>
        <v>1</v>
      </c>
      <c r="G86" s="140"/>
      <c r="H86" s="138"/>
      <c r="I86" s="138"/>
      <c r="J86" s="138"/>
      <c r="K86" s="138"/>
      <c r="L86" s="138"/>
      <c r="M86" s="138"/>
      <c r="N86" s="138"/>
      <c r="O86" s="138"/>
      <c r="P86" s="139"/>
      <c r="Q86" s="454" t="str">
        <f t="shared" si="3"/>
        <v/>
      </c>
      <c r="R86" s="285"/>
      <c r="S86" s="138"/>
      <c r="T86" s="138"/>
      <c r="U86" s="138"/>
      <c r="V86" s="138"/>
      <c r="W86" s="138"/>
      <c r="X86" s="138"/>
      <c r="Y86" s="138"/>
      <c r="Z86" s="138"/>
      <c r="AA86" s="139"/>
      <c r="AB86" s="224" t="str">
        <f t="shared" si="4"/>
        <v/>
      </c>
      <c r="AC86" s="140"/>
      <c r="AD86" s="138"/>
      <c r="AE86" s="138"/>
      <c r="AF86" s="138"/>
      <c r="AG86" s="138"/>
      <c r="AH86" s="138"/>
      <c r="AI86" s="138"/>
      <c r="AJ86" s="138"/>
      <c r="AK86" s="138"/>
      <c r="AL86" s="362"/>
      <c r="AM86" s="507" t="str">
        <f t="shared" si="5"/>
        <v/>
      </c>
    </row>
    <row r="87" spans="1:39">
      <c r="A87" s="134">
        <v>76</v>
      </c>
      <c r="B87" s="239" t="str">
        <f>IF(OR(F87=0,F87=""),"",'DAFTAR PELAJAR'!B83)</f>
        <v>MOHAMAD ANIQ BIN MOHAMAD ASRI</v>
      </c>
      <c r="C87" s="240" t="str">
        <f>IF(OR(F87=0,F87=""),"",'DAFTAR PELAJAR'!C83)</f>
        <v>4 MTA</v>
      </c>
      <c r="D87" s="241">
        <f>IF(OR(F87=0,F87=""),"",'DAFTAR PELAJAR'!D83)</f>
        <v>980416036725</v>
      </c>
      <c r="E87" s="240" t="str">
        <f>IF(OR(F87=0,F87=""),"",'DAFTAR PELAJAR'!E83)</f>
        <v>K591CMTA006</v>
      </c>
      <c r="F87" s="242">
        <f>IF(OR('DAFTAR PELAJAR'!J83=0,'DAFTAR PELAJAR'!J83=""),"",'DAFTAR PELAJAR'!J83)</f>
        <v>1</v>
      </c>
      <c r="G87" s="140"/>
      <c r="H87" s="138"/>
      <c r="I87" s="138"/>
      <c r="J87" s="138"/>
      <c r="K87" s="138"/>
      <c r="L87" s="138"/>
      <c r="M87" s="138"/>
      <c r="N87" s="138"/>
      <c r="O87" s="138"/>
      <c r="P87" s="139"/>
      <c r="Q87" s="454" t="str">
        <f t="shared" si="3"/>
        <v/>
      </c>
      <c r="R87" s="285"/>
      <c r="S87" s="138"/>
      <c r="T87" s="138"/>
      <c r="U87" s="138"/>
      <c r="V87" s="138"/>
      <c r="W87" s="138"/>
      <c r="X87" s="138"/>
      <c r="Y87" s="138"/>
      <c r="Z87" s="138"/>
      <c r="AA87" s="139"/>
      <c r="AB87" s="224" t="str">
        <f t="shared" si="4"/>
        <v/>
      </c>
      <c r="AC87" s="140"/>
      <c r="AD87" s="138"/>
      <c r="AE87" s="138"/>
      <c r="AF87" s="138"/>
      <c r="AG87" s="138"/>
      <c r="AH87" s="138"/>
      <c r="AI87" s="138"/>
      <c r="AJ87" s="138"/>
      <c r="AK87" s="138"/>
      <c r="AL87" s="362"/>
      <c r="AM87" s="507" t="str">
        <f t="shared" si="5"/>
        <v/>
      </c>
    </row>
    <row r="88" spans="1:39">
      <c r="A88" s="134">
        <v>77</v>
      </c>
      <c r="B88" s="239" t="str">
        <f>IF(OR(F88=0,F88=""),"",'DAFTAR PELAJAR'!B84)</f>
        <v>MOHAMAD DAIM DANIEL BIN IBRAHIM</v>
      </c>
      <c r="C88" s="240" t="str">
        <f>IF(OR(F88=0,F88=""),"",'DAFTAR PELAJAR'!C84)</f>
        <v>4 MTA</v>
      </c>
      <c r="D88" s="241">
        <f>IF(OR(F88=0,F88=""),"",'DAFTAR PELAJAR'!D84)</f>
        <v>980914065641</v>
      </c>
      <c r="E88" s="240" t="str">
        <f>IF(OR(F88=0,F88=""),"",'DAFTAR PELAJAR'!E84)</f>
        <v>K591CMTA007</v>
      </c>
      <c r="F88" s="242">
        <f>IF(OR('DAFTAR PELAJAR'!J84=0,'DAFTAR PELAJAR'!J84=""),"",'DAFTAR PELAJAR'!J84)</f>
        <v>1</v>
      </c>
      <c r="G88" s="140"/>
      <c r="H88" s="138"/>
      <c r="I88" s="138"/>
      <c r="J88" s="138"/>
      <c r="K88" s="138"/>
      <c r="L88" s="138"/>
      <c r="M88" s="138"/>
      <c r="N88" s="138"/>
      <c r="O88" s="138"/>
      <c r="P88" s="139"/>
      <c r="Q88" s="454" t="str">
        <f t="shared" si="3"/>
        <v/>
      </c>
      <c r="R88" s="285"/>
      <c r="S88" s="138"/>
      <c r="T88" s="138"/>
      <c r="U88" s="138"/>
      <c r="V88" s="138"/>
      <c r="W88" s="138"/>
      <c r="X88" s="138"/>
      <c r="Y88" s="138"/>
      <c r="Z88" s="138"/>
      <c r="AA88" s="139"/>
      <c r="AB88" s="224" t="str">
        <f t="shared" si="4"/>
        <v/>
      </c>
      <c r="AC88" s="140"/>
      <c r="AD88" s="138"/>
      <c r="AE88" s="138"/>
      <c r="AF88" s="138"/>
      <c r="AG88" s="138"/>
      <c r="AH88" s="138"/>
      <c r="AI88" s="138"/>
      <c r="AJ88" s="138"/>
      <c r="AK88" s="138"/>
      <c r="AL88" s="362"/>
      <c r="AM88" s="507" t="str">
        <f t="shared" si="5"/>
        <v/>
      </c>
    </row>
    <row r="89" spans="1:39">
      <c r="A89" s="134">
        <v>78</v>
      </c>
      <c r="B89" s="239" t="str">
        <f>IF(OR(F89=0,F89=""),"",'DAFTAR PELAJAR'!B85)</f>
        <v>MOHAMAD IZZAT BIN DIN</v>
      </c>
      <c r="C89" s="240" t="str">
        <f>IF(OR(F89=0,F89=""),"",'DAFTAR PELAJAR'!C85)</f>
        <v>4 MTA</v>
      </c>
      <c r="D89" s="241" t="str">
        <f>IF(OR(F89=0,F89=""),"",'DAFTAR PELAJAR'!D85)</f>
        <v>980120035539</v>
      </c>
      <c r="E89" s="240" t="str">
        <f>IF(OR(F89=0,F89=""),"",'DAFTAR PELAJAR'!E85)</f>
        <v>K591CMTA010</v>
      </c>
      <c r="F89" s="242">
        <f>IF(OR('DAFTAR PELAJAR'!J85=0,'DAFTAR PELAJAR'!J85=""),"",'DAFTAR PELAJAR'!J85)</f>
        <v>1</v>
      </c>
      <c r="G89" s="140"/>
      <c r="H89" s="138"/>
      <c r="I89" s="138"/>
      <c r="J89" s="138"/>
      <c r="K89" s="138"/>
      <c r="L89" s="138"/>
      <c r="M89" s="138"/>
      <c r="N89" s="138"/>
      <c r="O89" s="138"/>
      <c r="P89" s="139"/>
      <c r="Q89" s="454" t="str">
        <f t="shared" si="3"/>
        <v/>
      </c>
      <c r="R89" s="285"/>
      <c r="S89" s="138"/>
      <c r="T89" s="138"/>
      <c r="U89" s="138"/>
      <c r="V89" s="138"/>
      <c r="W89" s="138"/>
      <c r="X89" s="138"/>
      <c r="Y89" s="138"/>
      <c r="Z89" s="138"/>
      <c r="AA89" s="139"/>
      <c r="AB89" s="224" t="str">
        <f t="shared" si="4"/>
        <v/>
      </c>
      <c r="AC89" s="140"/>
      <c r="AD89" s="138"/>
      <c r="AE89" s="138"/>
      <c r="AF89" s="138"/>
      <c r="AG89" s="138"/>
      <c r="AH89" s="138"/>
      <c r="AI89" s="138"/>
      <c r="AJ89" s="138"/>
      <c r="AK89" s="138"/>
      <c r="AL89" s="362"/>
      <c r="AM89" s="507" t="str">
        <f t="shared" si="5"/>
        <v/>
      </c>
    </row>
    <row r="90" spans="1:39">
      <c r="A90" s="134">
        <v>79</v>
      </c>
      <c r="B90" s="239" t="str">
        <f>IF(OR(F90=0,F90=""),"",'DAFTAR PELAJAR'!B86)</f>
        <v>MOHAMAD SAFWAN BIN MOHD KASIM</v>
      </c>
      <c r="C90" s="240" t="str">
        <f>IF(OR(F90=0,F90=""),"",'DAFTAR PELAJAR'!C86)</f>
        <v>4 MTA</v>
      </c>
      <c r="D90" s="241" t="str">
        <f>IF(OR(F90=0,F90=""),"",'DAFTAR PELAJAR'!D86)</f>
        <v>980609115649</v>
      </c>
      <c r="E90" s="240" t="str">
        <f>IF(OR(F90=0,F90=""),"",'DAFTAR PELAJAR'!E86)</f>
        <v>K591CMTA012</v>
      </c>
      <c r="F90" s="242">
        <f>IF(OR('DAFTAR PELAJAR'!J86=0,'DAFTAR PELAJAR'!J86=""),"",'DAFTAR PELAJAR'!J86)</f>
        <v>1</v>
      </c>
      <c r="G90" s="140"/>
      <c r="H90" s="138"/>
      <c r="I90" s="138"/>
      <c r="J90" s="138"/>
      <c r="K90" s="138"/>
      <c r="L90" s="138"/>
      <c r="M90" s="138"/>
      <c r="N90" s="138"/>
      <c r="O90" s="138"/>
      <c r="P90" s="139"/>
      <c r="Q90" s="454" t="str">
        <f t="shared" si="3"/>
        <v/>
      </c>
      <c r="R90" s="285"/>
      <c r="S90" s="138"/>
      <c r="T90" s="138"/>
      <c r="U90" s="138"/>
      <c r="V90" s="138"/>
      <c r="W90" s="138"/>
      <c r="X90" s="138"/>
      <c r="Y90" s="138"/>
      <c r="Z90" s="138"/>
      <c r="AA90" s="139"/>
      <c r="AB90" s="224" t="str">
        <f t="shared" si="4"/>
        <v/>
      </c>
      <c r="AC90" s="140"/>
      <c r="AD90" s="138"/>
      <c r="AE90" s="138"/>
      <c r="AF90" s="138"/>
      <c r="AG90" s="138"/>
      <c r="AH90" s="138"/>
      <c r="AI90" s="138"/>
      <c r="AJ90" s="138"/>
      <c r="AK90" s="138"/>
      <c r="AL90" s="362"/>
      <c r="AM90" s="507" t="str">
        <f t="shared" si="5"/>
        <v/>
      </c>
    </row>
    <row r="91" spans="1:39">
      <c r="A91" s="134">
        <v>80</v>
      </c>
      <c r="B91" s="239" t="str">
        <f>IF(OR(F91=0,F91=""),"",'DAFTAR PELAJAR'!B87)</f>
        <v>MOHD ALIF HAKIMI BIN MOHD NORDIN</v>
      </c>
      <c r="C91" s="240" t="str">
        <f>IF(OR(F91=0,F91=""),"",'DAFTAR PELAJAR'!C87)</f>
        <v>4 MTA</v>
      </c>
      <c r="D91" s="241">
        <f>IF(OR(F91=0,F91=""),"",'DAFTAR PELAJAR'!D87)</f>
        <v>980218065699</v>
      </c>
      <c r="E91" s="240" t="str">
        <f>IF(OR(F91=0,F91=""),"",'DAFTAR PELAJAR'!E87)</f>
        <v>K591CMTA014</v>
      </c>
      <c r="F91" s="242">
        <f>IF(OR('DAFTAR PELAJAR'!J87=0,'DAFTAR PELAJAR'!J87=""),"",'DAFTAR PELAJAR'!J87)</f>
        <v>1</v>
      </c>
      <c r="G91" s="140"/>
      <c r="H91" s="138"/>
      <c r="I91" s="138"/>
      <c r="J91" s="138"/>
      <c r="K91" s="138"/>
      <c r="L91" s="138"/>
      <c r="M91" s="138"/>
      <c r="N91" s="138"/>
      <c r="O91" s="138"/>
      <c r="P91" s="139"/>
      <c r="Q91" s="454" t="str">
        <f t="shared" si="3"/>
        <v/>
      </c>
      <c r="R91" s="285"/>
      <c r="S91" s="138"/>
      <c r="T91" s="138"/>
      <c r="U91" s="138"/>
      <c r="V91" s="138"/>
      <c r="W91" s="138"/>
      <c r="X91" s="138"/>
      <c r="Y91" s="138"/>
      <c r="Z91" s="138"/>
      <c r="AA91" s="139"/>
      <c r="AB91" s="224" t="str">
        <f t="shared" si="4"/>
        <v/>
      </c>
      <c r="AC91" s="140"/>
      <c r="AD91" s="138"/>
      <c r="AE91" s="138"/>
      <c r="AF91" s="138"/>
      <c r="AG91" s="138"/>
      <c r="AH91" s="138"/>
      <c r="AI91" s="138"/>
      <c r="AJ91" s="138"/>
      <c r="AK91" s="138"/>
      <c r="AL91" s="362"/>
      <c r="AM91" s="507" t="str">
        <f t="shared" si="5"/>
        <v/>
      </c>
    </row>
    <row r="92" spans="1:39">
      <c r="A92" s="134">
        <v>81</v>
      </c>
      <c r="B92" s="239" t="str">
        <f>IF(OR(F92=0,F92=""),"",'DAFTAR PELAJAR'!B88)</f>
        <v>MOHD AMIRUL ASYRAF BIN HAFIZAN</v>
      </c>
      <c r="C92" s="240" t="str">
        <f>IF(OR(F92=0,F92=""),"",'DAFTAR PELAJAR'!C88)</f>
        <v>4 MTA</v>
      </c>
      <c r="D92" s="241" t="str">
        <f>IF(OR(F92=0,F92=""),"",'DAFTAR PELAJAR'!D88)</f>
        <v>980823065347</v>
      </c>
      <c r="E92" s="240" t="str">
        <f>IF(OR(F92=0,F92=""),"",'DAFTAR PELAJAR'!E88)</f>
        <v>K591CMTA015</v>
      </c>
      <c r="F92" s="242">
        <f>IF(OR('DAFTAR PELAJAR'!J88=0,'DAFTAR PELAJAR'!J88=""),"",'DAFTAR PELAJAR'!J88)</f>
        <v>1</v>
      </c>
      <c r="G92" s="140"/>
      <c r="H92" s="138"/>
      <c r="I92" s="138"/>
      <c r="J92" s="138"/>
      <c r="K92" s="138"/>
      <c r="L92" s="138"/>
      <c r="M92" s="138"/>
      <c r="N92" s="138"/>
      <c r="O92" s="138"/>
      <c r="P92" s="139"/>
      <c r="Q92" s="454" t="str">
        <f t="shared" si="3"/>
        <v/>
      </c>
      <c r="R92" s="285"/>
      <c r="S92" s="138"/>
      <c r="T92" s="138"/>
      <c r="U92" s="138"/>
      <c r="V92" s="138"/>
      <c r="W92" s="138"/>
      <c r="X92" s="138"/>
      <c r="Y92" s="138"/>
      <c r="Z92" s="138"/>
      <c r="AA92" s="139"/>
      <c r="AB92" s="224" t="str">
        <f t="shared" si="4"/>
        <v/>
      </c>
      <c r="AC92" s="140"/>
      <c r="AD92" s="138"/>
      <c r="AE92" s="138"/>
      <c r="AF92" s="138"/>
      <c r="AG92" s="138"/>
      <c r="AH92" s="138"/>
      <c r="AI92" s="138"/>
      <c r="AJ92" s="138"/>
      <c r="AK92" s="138"/>
      <c r="AL92" s="362"/>
      <c r="AM92" s="507" t="str">
        <f t="shared" si="5"/>
        <v/>
      </c>
    </row>
    <row r="93" spans="1:39">
      <c r="A93" s="134">
        <v>82</v>
      </c>
      <c r="B93" s="239" t="str">
        <f>IF(OR(F93=0,F93=""),"",'DAFTAR PELAJAR'!B89)</f>
        <v>MOHD HANIF HAKIMI BIN MAT JAEH</v>
      </c>
      <c r="C93" s="240" t="str">
        <f>IF(OR(F93=0,F93=""),"",'DAFTAR PELAJAR'!C89)</f>
        <v>4 MTA</v>
      </c>
      <c r="D93" s="241" t="str">
        <f>IF(OR(F93=0,F93=""),"",'DAFTAR PELAJAR'!D89)</f>
        <v>980303065431</v>
      </c>
      <c r="E93" s="240" t="str">
        <f>IF(OR(F93=0,F93=""),"",'DAFTAR PELAJAR'!E89)</f>
        <v>K591CMTA016</v>
      </c>
      <c r="F93" s="242">
        <f>IF(OR('DAFTAR PELAJAR'!J89=0,'DAFTAR PELAJAR'!J89=""),"",'DAFTAR PELAJAR'!J89)</f>
        <v>1</v>
      </c>
      <c r="G93" s="140"/>
      <c r="H93" s="138"/>
      <c r="I93" s="138"/>
      <c r="J93" s="138"/>
      <c r="K93" s="138"/>
      <c r="L93" s="138"/>
      <c r="M93" s="138"/>
      <c r="N93" s="138"/>
      <c r="O93" s="138"/>
      <c r="P93" s="139"/>
      <c r="Q93" s="454" t="str">
        <f t="shared" si="3"/>
        <v/>
      </c>
      <c r="R93" s="285"/>
      <c r="S93" s="138"/>
      <c r="T93" s="138"/>
      <c r="U93" s="138"/>
      <c r="V93" s="138"/>
      <c r="W93" s="138"/>
      <c r="X93" s="138"/>
      <c r="Y93" s="138"/>
      <c r="Z93" s="138"/>
      <c r="AA93" s="139"/>
      <c r="AB93" s="224" t="str">
        <f t="shared" si="4"/>
        <v/>
      </c>
      <c r="AC93" s="140"/>
      <c r="AD93" s="138"/>
      <c r="AE93" s="138"/>
      <c r="AF93" s="138"/>
      <c r="AG93" s="138"/>
      <c r="AH93" s="138"/>
      <c r="AI93" s="138"/>
      <c r="AJ93" s="138"/>
      <c r="AK93" s="138"/>
      <c r="AL93" s="362"/>
      <c r="AM93" s="507" t="str">
        <f t="shared" si="5"/>
        <v/>
      </c>
    </row>
    <row r="94" spans="1:39">
      <c r="A94" s="134">
        <v>83</v>
      </c>
      <c r="B94" s="239" t="str">
        <f>IF(OR(F94=0,F94=""),"",'DAFTAR PELAJAR'!B90)</f>
        <v>MUHAMAD ALIF BIN ZAINA</v>
      </c>
      <c r="C94" s="240" t="str">
        <f>IF(OR(F94=0,F94=""),"",'DAFTAR PELAJAR'!C90)</f>
        <v>4 MTA</v>
      </c>
      <c r="D94" s="241" t="str">
        <f>IF(OR(F94=0,F94=""),"",'DAFTAR PELAJAR'!D90)</f>
        <v>981008065521</v>
      </c>
      <c r="E94" s="240" t="str">
        <f>IF(OR(F94=0,F94=""),"",'DAFTAR PELAJAR'!E90)</f>
        <v>K591CMTA017</v>
      </c>
      <c r="F94" s="242">
        <f>IF(OR('DAFTAR PELAJAR'!J90=0,'DAFTAR PELAJAR'!J90=""),"",'DAFTAR PELAJAR'!J90)</f>
        <v>1</v>
      </c>
      <c r="G94" s="140"/>
      <c r="H94" s="138"/>
      <c r="I94" s="138"/>
      <c r="J94" s="138"/>
      <c r="K94" s="138"/>
      <c r="L94" s="138"/>
      <c r="M94" s="138"/>
      <c r="N94" s="138"/>
      <c r="O94" s="138"/>
      <c r="P94" s="139"/>
      <c r="Q94" s="454" t="str">
        <f t="shared" si="3"/>
        <v/>
      </c>
      <c r="R94" s="285"/>
      <c r="S94" s="138"/>
      <c r="T94" s="138"/>
      <c r="U94" s="138"/>
      <c r="V94" s="138"/>
      <c r="W94" s="138"/>
      <c r="X94" s="138"/>
      <c r="Y94" s="138"/>
      <c r="Z94" s="138"/>
      <c r="AA94" s="139"/>
      <c r="AB94" s="224" t="str">
        <f t="shared" si="4"/>
        <v/>
      </c>
      <c r="AC94" s="140"/>
      <c r="AD94" s="138"/>
      <c r="AE94" s="138"/>
      <c r="AF94" s="138"/>
      <c r="AG94" s="138"/>
      <c r="AH94" s="138"/>
      <c r="AI94" s="138"/>
      <c r="AJ94" s="138"/>
      <c r="AK94" s="138"/>
      <c r="AL94" s="362"/>
      <c r="AM94" s="507" t="str">
        <f t="shared" si="5"/>
        <v/>
      </c>
    </row>
    <row r="95" spans="1:39">
      <c r="A95" s="134">
        <v>84</v>
      </c>
      <c r="B95" s="239" t="str">
        <f>IF(OR(F95=0,F95=""),"",'DAFTAR PELAJAR'!B91)</f>
        <v>MUHAMMAD AKMAL BIN ABU SAKMAH</v>
      </c>
      <c r="C95" s="240" t="str">
        <f>IF(OR(F95=0,F95=""),"",'DAFTAR PELAJAR'!C91)</f>
        <v>4 MTA</v>
      </c>
      <c r="D95" s="241">
        <f>IF(OR(F95=0,F95=""),"",'DAFTAR PELAJAR'!D91)</f>
        <v>980327145313</v>
      </c>
      <c r="E95" s="240" t="str">
        <f>IF(OR(F95=0,F95=""),"",'DAFTAR PELAJAR'!E91)</f>
        <v>K591CMTA018</v>
      </c>
      <c r="F95" s="242">
        <f>IF(OR('DAFTAR PELAJAR'!J91=0,'DAFTAR PELAJAR'!J91=""),"",'DAFTAR PELAJAR'!J91)</f>
        <v>1</v>
      </c>
      <c r="G95" s="140"/>
      <c r="H95" s="138"/>
      <c r="I95" s="138"/>
      <c r="J95" s="138"/>
      <c r="K95" s="138"/>
      <c r="L95" s="138"/>
      <c r="M95" s="138"/>
      <c r="N95" s="138"/>
      <c r="O95" s="138"/>
      <c r="P95" s="139"/>
      <c r="Q95" s="454" t="str">
        <f t="shared" si="3"/>
        <v/>
      </c>
      <c r="R95" s="285"/>
      <c r="S95" s="138"/>
      <c r="T95" s="138"/>
      <c r="U95" s="138"/>
      <c r="V95" s="138"/>
      <c r="W95" s="138"/>
      <c r="X95" s="138"/>
      <c r="Y95" s="138"/>
      <c r="Z95" s="138"/>
      <c r="AA95" s="139"/>
      <c r="AB95" s="224" t="str">
        <f t="shared" si="4"/>
        <v/>
      </c>
      <c r="AC95" s="140"/>
      <c r="AD95" s="138"/>
      <c r="AE95" s="138"/>
      <c r="AF95" s="138"/>
      <c r="AG95" s="138"/>
      <c r="AH95" s="138"/>
      <c r="AI95" s="138"/>
      <c r="AJ95" s="138"/>
      <c r="AK95" s="138"/>
      <c r="AL95" s="362"/>
      <c r="AM95" s="507" t="str">
        <f t="shared" si="5"/>
        <v/>
      </c>
    </row>
    <row r="96" spans="1:39">
      <c r="A96" s="134">
        <v>85</v>
      </c>
      <c r="B96" s="239" t="str">
        <f>IF(OR(F96=0,F96=""),"",'DAFTAR PELAJAR'!B92)</f>
        <v>MUHAMMAD FAIZ BIN ILIAS</v>
      </c>
      <c r="C96" s="240" t="str">
        <f>IF(OR(F96=0,F96=""),"",'DAFTAR PELAJAR'!C92)</f>
        <v>4 MTA</v>
      </c>
      <c r="D96" s="241" t="str">
        <f>IF(OR(F96=0,F96=""),"",'DAFTAR PELAJAR'!D92)</f>
        <v>980322145277</v>
      </c>
      <c r="E96" s="240" t="str">
        <f>IF(OR(F96=0,F96=""),"",'DAFTAR PELAJAR'!E92)</f>
        <v>K591CMTA019</v>
      </c>
      <c r="F96" s="242">
        <f>IF(OR('DAFTAR PELAJAR'!J92=0,'DAFTAR PELAJAR'!J92=""),"",'DAFTAR PELAJAR'!J92)</f>
        <v>1</v>
      </c>
      <c r="G96" s="140"/>
      <c r="H96" s="138"/>
      <c r="I96" s="138"/>
      <c r="J96" s="138"/>
      <c r="K96" s="138"/>
      <c r="L96" s="138"/>
      <c r="M96" s="138"/>
      <c r="N96" s="138"/>
      <c r="O96" s="138"/>
      <c r="P96" s="139"/>
      <c r="Q96" s="454" t="str">
        <f t="shared" si="3"/>
        <v/>
      </c>
      <c r="R96" s="285"/>
      <c r="S96" s="138"/>
      <c r="T96" s="138"/>
      <c r="U96" s="138"/>
      <c r="V96" s="138"/>
      <c r="W96" s="138"/>
      <c r="X96" s="138"/>
      <c r="Y96" s="138"/>
      <c r="Z96" s="138"/>
      <c r="AA96" s="139"/>
      <c r="AB96" s="224" t="str">
        <f t="shared" si="4"/>
        <v/>
      </c>
      <c r="AC96" s="140"/>
      <c r="AD96" s="138"/>
      <c r="AE96" s="138"/>
      <c r="AF96" s="138"/>
      <c r="AG96" s="138"/>
      <c r="AH96" s="138"/>
      <c r="AI96" s="138"/>
      <c r="AJ96" s="138"/>
      <c r="AK96" s="138"/>
      <c r="AL96" s="362"/>
      <c r="AM96" s="507" t="str">
        <f t="shared" si="5"/>
        <v/>
      </c>
    </row>
    <row r="97" spans="1:39">
      <c r="A97" s="134">
        <v>86</v>
      </c>
      <c r="B97" s="239" t="str">
        <f>IF(OR(F97=0,F97=""),"",'DAFTAR PELAJAR'!B93)</f>
        <v>MUHAMMAD FIRDAUS BIN ABU BAKAR</v>
      </c>
      <c r="C97" s="240" t="str">
        <f>IF(OR(F97=0,F97=""),"",'DAFTAR PELAJAR'!C93)</f>
        <v>4 MTA</v>
      </c>
      <c r="D97" s="241" t="str">
        <f>IF(OR(F97=0,F97=""),"",'DAFTAR PELAJAR'!D93)</f>
        <v>980805065773</v>
      </c>
      <c r="E97" s="240" t="str">
        <f>IF(OR(F97=0,F97=""),"",'DAFTAR PELAJAR'!E93)</f>
        <v>K591CMTA020</v>
      </c>
      <c r="F97" s="242">
        <f>IF(OR('DAFTAR PELAJAR'!J93=0,'DAFTAR PELAJAR'!J93=""),"",'DAFTAR PELAJAR'!J93)</f>
        <v>1</v>
      </c>
      <c r="G97" s="140"/>
      <c r="H97" s="138"/>
      <c r="I97" s="138"/>
      <c r="J97" s="138"/>
      <c r="K97" s="138"/>
      <c r="L97" s="138"/>
      <c r="M97" s="138"/>
      <c r="N97" s="138"/>
      <c r="O97" s="138"/>
      <c r="P97" s="139"/>
      <c r="Q97" s="454" t="str">
        <f t="shared" si="3"/>
        <v/>
      </c>
      <c r="R97" s="285"/>
      <c r="S97" s="138"/>
      <c r="T97" s="138"/>
      <c r="U97" s="138"/>
      <c r="V97" s="138"/>
      <c r="W97" s="138"/>
      <c r="X97" s="138"/>
      <c r="Y97" s="138"/>
      <c r="Z97" s="138"/>
      <c r="AA97" s="139"/>
      <c r="AB97" s="224" t="str">
        <f t="shared" si="4"/>
        <v/>
      </c>
      <c r="AC97" s="140"/>
      <c r="AD97" s="138"/>
      <c r="AE97" s="138"/>
      <c r="AF97" s="138"/>
      <c r="AG97" s="138"/>
      <c r="AH97" s="138"/>
      <c r="AI97" s="138"/>
      <c r="AJ97" s="138"/>
      <c r="AK97" s="138"/>
      <c r="AL97" s="362"/>
      <c r="AM97" s="507" t="str">
        <f t="shared" si="5"/>
        <v/>
      </c>
    </row>
    <row r="98" spans="1:39">
      <c r="A98" s="134">
        <v>87</v>
      </c>
      <c r="B98" s="239" t="str">
        <f>IF(OR(F98=0,F98=""),"",'DAFTAR PELAJAR'!B94)</f>
        <v>MUHAMMAD IZUDDIN BIN BAKHTIAR</v>
      </c>
      <c r="C98" s="240" t="str">
        <f>IF(OR(F98=0,F98=""),"",'DAFTAR PELAJAR'!C94)</f>
        <v>4 MTA</v>
      </c>
      <c r="D98" s="241" t="str">
        <f>IF(OR(F98=0,F98=""),"",'DAFTAR PELAJAR'!D94)</f>
        <v>980815065945</v>
      </c>
      <c r="E98" s="240" t="str">
        <f>IF(OR(F98=0,F98=""),"",'DAFTAR PELAJAR'!E94)</f>
        <v>K591CMTA022</v>
      </c>
      <c r="F98" s="242">
        <f>IF(OR('DAFTAR PELAJAR'!J94=0,'DAFTAR PELAJAR'!J94=""),"",'DAFTAR PELAJAR'!J94)</f>
        <v>1</v>
      </c>
      <c r="G98" s="140"/>
      <c r="H98" s="138"/>
      <c r="I98" s="138"/>
      <c r="J98" s="138"/>
      <c r="K98" s="138"/>
      <c r="L98" s="138"/>
      <c r="M98" s="138"/>
      <c r="N98" s="138"/>
      <c r="O98" s="138"/>
      <c r="P98" s="139"/>
      <c r="Q98" s="454" t="str">
        <f t="shared" si="3"/>
        <v/>
      </c>
      <c r="R98" s="285"/>
      <c r="S98" s="138"/>
      <c r="T98" s="138"/>
      <c r="U98" s="138"/>
      <c r="V98" s="138"/>
      <c r="W98" s="138"/>
      <c r="X98" s="138"/>
      <c r="Y98" s="138"/>
      <c r="Z98" s="138"/>
      <c r="AA98" s="139"/>
      <c r="AB98" s="224" t="str">
        <f t="shared" si="4"/>
        <v/>
      </c>
      <c r="AC98" s="140"/>
      <c r="AD98" s="138"/>
      <c r="AE98" s="138"/>
      <c r="AF98" s="138"/>
      <c r="AG98" s="138"/>
      <c r="AH98" s="138"/>
      <c r="AI98" s="138"/>
      <c r="AJ98" s="138"/>
      <c r="AK98" s="138"/>
      <c r="AL98" s="362"/>
      <c r="AM98" s="507" t="str">
        <f t="shared" si="5"/>
        <v/>
      </c>
    </row>
    <row r="99" spans="1:39">
      <c r="A99" s="134">
        <v>88</v>
      </c>
      <c r="B99" s="239" t="str">
        <f>IF(OR(F99=0,F99=""),"",'DAFTAR PELAJAR'!B95)</f>
        <v>MUHAMMAD JEFFRI BIN JOHARI</v>
      </c>
      <c r="C99" s="240" t="str">
        <f>IF(OR(F99=0,F99=""),"",'DAFTAR PELAJAR'!C95)</f>
        <v>4 MTA</v>
      </c>
      <c r="D99" s="241" t="str">
        <f>IF(OR(F99=0,F99=""),"",'DAFTAR PELAJAR'!D95)</f>
        <v>981014065579</v>
      </c>
      <c r="E99" s="240" t="str">
        <f>IF(OR(F99=0,F99=""),"",'DAFTAR PELAJAR'!E95)</f>
        <v>K591CMTA023</v>
      </c>
      <c r="F99" s="242">
        <f>IF(OR('DAFTAR PELAJAR'!J95=0,'DAFTAR PELAJAR'!J95=""),"",'DAFTAR PELAJAR'!J95)</f>
        <v>1</v>
      </c>
      <c r="G99" s="140"/>
      <c r="H99" s="138"/>
      <c r="I99" s="138"/>
      <c r="J99" s="138"/>
      <c r="K99" s="138"/>
      <c r="L99" s="138"/>
      <c r="M99" s="138"/>
      <c r="N99" s="138"/>
      <c r="O99" s="138"/>
      <c r="P99" s="139"/>
      <c r="Q99" s="454" t="str">
        <f t="shared" si="3"/>
        <v/>
      </c>
      <c r="R99" s="285"/>
      <c r="S99" s="138"/>
      <c r="T99" s="138"/>
      <c r="U99" s="138"/>
      <c r="V99" s="138"/>
      <c r="W99" s="138"/>
      <c r="X99" s="138"/>
      <c r="Y99" s="138"/>
      <c r="Z99" s="138"/>
      <c r="AA99" s="139"/>
      <c r="AB99" s="224" t="str">
        <f t="shared" si="4"/>
        <v/>
      </c>
      <c r="AC99" s="140"/>
      <c r="AD99" s="138"/>
      <c r="AE99" s="138"/>
      <c r="AF99" s="138"/>
      <c r="AG99" s="138"/>
      <c r="AH99" s="138"/>
      <c r="AI99" s="138"/>
      <c r="AJ99" s="138"/>
      <c r="AK99" s="138"/>
      <c r="AL99" s="362"/>
      <c r="AM99" s="507" t="str">
        <f t="shared" si="5"/>
        <v/>
      </c>
    </row>
    <row r="100" spans="1:39">
      <c r="A100" s="134">
        <v>89</v>
      </c>
      <c r="B100" s="239" t="str">
        <f>IF(OR(F100=0,F100=""),"",'DAFTAR PELAJAR'!B96)</f>
        <v>MUHAMMAD SYAKIRIN BIN SUPARDI</v>
      </c>
      <c r="C100" s="240" t="str">
        <f>IF(OR(F100=0,F100=""),"",'DAFTAR PELAJAR'!C96)</f>
        <v>4 MTA</v>
      </c>
      <c r="D100" s="241" t="str">
        <f>IF(OR(F100=0,F100=""),"",'DAFTAR PELAJAR'!D96)</f>
        <v>980902066065</v>
      </c>
      <c r="E100" s="240" t="str">
        <f>IF(OR(F100=0,F100=""),"",'DAFTAR PELAJAR'!E96)</f>
        <v>K591CMTA025</v>
      </c>
      <c r="F100" s="242">
        <f>IF(OR('DAFTAR PELAJAR'!J96=0,'DAFTAR PELAJAR'!J96=""),"",'DAFTAR PELAJAR'!J96)</f>
        <v>1</v>
      </c>
      <c r="G100" s="140"/>
      <c r="H100" s="138"/>
      <c r="I100" s="138"/>
      <c r="J100" s="138"/>
      <c r="K100" s="138"/>
      <c r="L100" s="138"/>
      <c r="M100" s="138"/>
      <c r="N100" s="138"/>
      <c r="O100" s="138"/>
      <c r="P100" s="139"/>
      <c r="Q100" s="454" t="str">
        <f t="shared" si="3"/>
        <v/>
      </c>
      <c r="R100" s="285"/>
      <c r="S100" s="138"/>
      <c r="T100" s="138"/>
      <c r="U100" s="138"/>
      <c r="V100" s="138"/>
      <c r="W100" s="138"/>
      <c r="X100" s="138"/>
      <c r="Y100" s="138"/>
      <c r="Z100" s="138"/>
      <c r="AA100" s="139"/>
      <c r="AB100" s="224" t="str">
        <f t="shared" si="4"/>
        <v/>
      </c>
      <c r="AC100" s="140"/>
      <c r="AD100" s="138"/>
      <c r="AE100" s="138"/>
      <c r="AF100" s="138"/>
      <c r="AG100" s="138"/>
      <c r="AH100" s="138"/>
      <c r="AI100" s="138"/>
      <c r="AJ100" s="138"/>
      <c r="AK100" s="138"/>
      <c r="AL100" s="362"/>
      <c r="AM100" s="507" t="str">
        <f t="shared" si="5"/>
        <v/>
      </c>
    </row>
    <row r="101" spans="1:39">
      <c r="A101" s="134">
        <v>90</v>
      </c>
      <c r="B101" s="239" t="str">
        <f>IF(OR(F101=0,F101=""),"",'DAFTAR PELAJAR'!B97)</f>
        <v>MUHAMMAD YUSRI BIN OTHMAN</v>
      </c>
      <c r="C101" s="240" t="str">
        <f>IF(OR(F101=0,F101=""),"",'DAFTAR PELAJAR'!C97)</f>
        <v>4 MTA</v>
      </c>
      <c r="D101" s="241">
        <f>IF(OR(F101=0,F101=""),"",'DAFTAR PELAJAR'!D97)</f>
        <v>980525066261</v>
      </c>
      <c r="E101" s="240" t="str">
        <f>IF(OR(F101=0,F101=""),"",'DAFTAR PELAJAR'!E97)</f>
        <v>K591CMTA026</v>
      </c>
      <c r="F101" s="242">
        <f>IF(OR('DAFTAR PELAJAR'!J97=0,'DAFTAR PELAJAR'!J97=""),"",'DAFTAR PELAJAR'!J97)</f>
        <v>1</v>
      </c>
      <c r="G101" s="140"/>
      <c r="H101" s="138"/>
      <c r="I101" s="138"/>
      <c r="J101" s="138"/>
      <c r="K101" s="138"/>
      <c r="L101" s="138"/>
      <c r="M101" s="138"/>
      <c r="N101" s="138"/>
      <c r="O101" s="138"/>
      <c r="P101" s="139"/>
      <c r="Q101" s="454" t="str">
        <f t="shared" si="3"/>
        <v/>
      </c>
      <c r="R101" s="285"/>
      <c r="S101" s="138"/>
      <c r="T101" s="138"/>
      <c r="U101" s="138"/>
      <c r="V101" s="138"/>
      <c r="W101" s="138"/>
      <c r="X101" s="138"/>
      <c r="Y101" s="138"/>
      <c r="Z101" s="138"/>
      <c r="AA101" s="139"/>
      <c r="AB101" s="224" t="str">
        <f t="shared" si="4"/>
        <v/>
      </c>
      <c r="AC101" s="140"/>
      <c r="AD101" s="138"/>
      <c r="AE101" s="138"/>
      <c r="AF101" s="138"/>
      <c r="AG101" s="138"/>
      <c r="AH101" s="138"/>
      <c r="AI101" s="138"/>
      <c r="AJ101" s="138"/>
      <c r="AK101" s="138"/>
      <c r="AL101" s="362"/>
      <c r="AM101" s="507" t="str">
        <f t="shared" si="5"/>
        <v/>
      </c>
    </row>
    <row r="102" spans="1:39">
      <c r="A102" s="134">
        <v>91</v>
      </c>
      <c r="B102" s="239" t="str">
        <f>IF(OR(F102=0,F102=""),"",'DAFTAR PELAJAR'!B98)</f>
        <v>SAZARUL NAIM BIN  ZAKARIA</v>
      </c>
      <c r="C102" s="240" t="str">
        <f>IF(OR(F102=0,F102=""),"",'DAFTAR PELAJAR'!C98)</f>
        <v>4 MTA</v>
      </c>
      <c r="D102" s="241" t="str">
        <f>IF(OR(F102=0,F102=""),"",'DAFTAR PELAJAR'!D98)</f>
        <v>981218565129</v>
      </c>
      <c r="E102" s="240" t="str">
        <f>IF(OR(F102=0,F102=""),"",'DAFTAR PELAJAR'!E98)</f>
        <v>K591CMTA029</v>
      </c>
      <c r="F102" s="242">
        <f>IF(OR('DAFTAR PELAJAR'!J98=0,'DAFTAR PELAJAR'!J98=""),"",'DAFTAR PELAJAR'!J98)</f>
        <v>1</v>
      </c>
      <c r="G102" s="140"/>
      <c r="H102" s="138"/>
      <c r="I102" s="138"/>
      <c r="J102" s="138"/>
      <c r="K102" s="138"/>
      <c r="L102" s="138"/>
      <c r="M102" s="138"/>
      <c r="N102" s="138"/>
      <c r="O102" s="138"/>
      <c r="P102" s="139"/>
      <c r="Q102" s="454" t="str">
        <f t="shared" si="3"/>
        <v/>
      </c>
      <c r="R102" s="285"/>
      <c r="S102" s="138"/>
      <c r="T102" s="138"/>
      <c r="U102" s="138"/>
      <c r="V102" s="138"/>
      <c r="W102" s="138"/>
      <c r="X102" s="138"/>
      <c r="Y102" s="138"/>
      <c r="Z102" s="138"/>
      <c r="AA102" s="139"/>
      <c r="AB102" s="224" t="str">
        <f t="shared" si="4"/>
        <v/>
      </c>
      <c r="AC102" s="140"/>
      <c r="AD102" s="138"/>
      <c r="AE102" s="138"/>
      <c r="AF102" s="138"/>
      <c r="AG102" s="138"/>
      <c r="AH102" s="138"/>
      <c r="AI102" s="138"/>
      <c r="AJ102" s="138"/>
      <c r="AK102" s="138"/>
      <c r="AL102" s="362"/>
      <c r="AM102" s="507" t="str">
        <f t="shared" si="5"/>
        <v/>
      </c>
    </row>
    <row r="103" spans="1:39">
      <c r="A103" s="134">
        <v>92</v>
      </c>
      <c r="B103" s="239" t="str">
        <f>IF(OR(F103=0,F103=""),"",'DAFTAR PELAJAR'!B99)</f>
        <v>SIVA SHANKER A/L RAJAN</v>
      </c>
      <c r="C103" s="240" t="str">
        <f>IF(OR(F103=0,F103=""),"",'DAFTAR PELAJAR'!C99)</f>
        <v>4 MTA</v>
      </c>
      <c r="D103" s="241">
        <f>IF(OR(F103=0,F103=""),"",'DAFTAR PELAJAR'!D99)</f>
        <v>980712065395</v>
      </c>
      <c r="E103" s="240" t="str">
        <f>IF(OR(F103=0,F103=""),"",'DAFTAR PELAJAR'!E99)</f>
        <v>K591CMTA030</v>
      </c>
      <c r="F103" s="242">
        <f>IF(OR('DAFTAR PELAJAR'!J99=0,'DAFTAR PELAJAR'!J99=""),"",'DAFTAR PELAJAR'!J99)</f>
        <v>1</v>
      </c>
      <c r="G103" s="140"/>
      <c r="H103" s="138"/>
      <c r="I103" s="138"/>
      <c r="J103" s="138"/>
      <c r="K103" s="138"/>
      <c r="L103" s="138"/>
      <c r="M103" s="138"/>
      <c r="N103" s="138"/>
      <c r="O103" s="138"/>
      <c r="P103" s="139"/>
      <c r="Q103" s="454" t="str">
        <f t="shared" si="3"/>
        <v/>
      </c>
      <c r="R103" s="285"/>
      <c r="S103" s="138"/>
      <c r="T103" s="138"/>
      <c r="U103" s="138"/>
      <c r="V103" s="138"/>
      <c r="W103" s="138"/>
      <c r="X103" s="138"/>
      <c r="Y103" s="138"/>
      <c r="Z103" s="138"/>
      <c r="AA103" s="139"/>
      <c r="AB103" s="224" t="str">
        <f t="shared" si="4"/>
        <v/>
      </c>
      <c r="AC103" s="140"/>
      <c r="AD103" s="138"/>
      <c r="AE103" s="138"/>
      <c r="AF103" s="138"/>
      <c r="AG103" s="138"/>
      <c r="AH103" s="138"/>
      <c r="AI103" s="138"/>
      <c r="AJ103" s="138"/>
      <c r="AK103" s="138"/>
      <c r="AL103" s="362"/>
      <c r="AM103" s="507" t="str">
        <f t="shared" si="5"/>
        <v/>
      </c>
    </row>
    <row r="104" spans="1:39">
      <c r="A104" s="134">
        <v>93</v>
      </c>
      <c r="B104" s="239" t="str">
        <f>IF(OR(F104=0,F104=""),"",'DAFTAR PELAJAR'!B100)</f>
        <v>AHMAD ISMAIL BIN OMAR</v>
      </c>
      <c r="C104" s="240" t="str">
        <f>IF(OR(F104=0,F104=""),"",'DAFTAR PELAJAR'!C100)</f>
        <v>4 MTK</v>
      </c>
      <c r="D104" s="241" t="str">
        <f>IF(OR(F104=0,F104=""),"",'DAFTAR PELAJAR'!D100)</f>
        <v>980314145453</v>
      </c>
      <c r="E104" s="240" t="str">
        <f>IF(OR(F104=0,F104=""),"",'DAFTAR PELAJAR'!E100)</f>
        <v>K591CMTK001</v>
      </c>
      <c r="F104" s="242">
        <f>IF(OR('DAFTAR PELAJAR'!J100=0,'DAFTAR PELAJAR'!J100=""),"",'DAFTAR PELAJAR'!J100)</f>
        <v>1</v>
      </c>
      <c r="G104" s="140"/>
      <c r="H104" s="138"/>
      <c r="I104" s="138"/>
      <c r="J104" s="138"/>
      <c r="K104" s="138"/>
      <c r="L104" s="138"/>
      <c r="M104" s="138"/>
      <c r="N104" s="138"/>
      <c r="O104" s="138"/>
      <c r="P104" s="139"/>
      <c r="Q104" s="454" t="str">
        <f t="shared" si="3"/>
        <v/>
      </c>
      <c r="R104" s="285"/>
      <c r="S104" s="138"/>
      <c r="T104" s="138"/>
      <c r="U104" s="138"/>
      <c r="V104" s="138"/>
      <c r="W104" s="138"/>
      <c r="X104" s="138"/>
      <c r="Y104" s="138"/>
      <c r="Z104" s="138"/>
      <c r="AA104" s="139"/>
      <c r="AB104" s="224" t="str">
        <f t="shared" si="4"/>
        <v/>
      </c>
      <c r="AC104" s="140"/>
      <c r="AD104" s="138"/>
      <c r="AE104" s="138"/>
      <c r="AF104" s="138"/>
      <c r="AG104" s="138"/>
      <c r="AH104" s="138"/>
      <c r="AI104" s="138"/>
      <c r="AJ104" s="138"/>
      <c r="AK104" s="138"/>
      <c r="AL104" s="362"/>
      <c r="AM104" s="507" t="str">
        <f t="shared" si="5"/>
        <v/>
      </c>
    </row>
    <row r="105" spans="1:39">
      <c r="A105" s="134">
        <v>94</v>
      </c>
      <c r="B105" s="239" t="str">
        <f>IF(OR(F105=0,F105=""),"",'DAFTAR PELAJAR'!B101)</f>
        <v>AMIRUDDIN B ABDULLAH</v>
      </c>
      <c r="C105" s="240" t="str">
        <f>IF(OR(F105=0,F105=""),"",'DAFTAR PELAJAR'!C101)</f>
        <v>4 MTK</v>
      </c>
      <c r="D105" s="241" t="str">
        <f>IF(OR(F105=0,F105=""),"",'DAFTAR PELAJAR'!D101)</f>
        <v>980430035999</v>
      </c>
      <c r="E105" s="240" t="str">
        <f>IF(OR(F105=0,F105=""),"",'DAFTAR PELAJAR'!E101)</f>
        <v>K591CMTK003</v>
      </c>
      <c r="F105" s="242">
        <f>IF(OR('DAFTAR PELAJAR'!J101=0,'DAFTAR PELAJAR'!J101=""),"",'DAFTAR PELAJAR'!J101)</f>
        <v>1</v>
      </c>
      <c r="G105" s="140"/>
      <c r="H105" s="138"/>
      <c r="I105" s="138"/>
      <c r="J105" s="138"/>
      <c r="K105" s="138"/>
      <c r="L105" s="138"/>
      <c r="M105" s="138"/>
      <c r="N105" s="138"/>
      <c r="O105" s="138"/>
      <c r="P105" s="139"/>
      <c r="Q105" s="454" t="str">
        <f t="shared" si="3"/>
        <v/>
      </c>
      <c r="R105" s="285"/>
      <c r="S105" s="138"/>
      <c r="T105" s="138"/>
      <c r="U105" s="138"/>
      <c r="V105" s="138"/>
      <c r="W105" s="138"/>
      <c r="X105" s="138"/>
      <c r="Y105" s="138"/>
      <c r="Z105" s="138"/>
      <c r="AA105" s="139"/>
      <c r="AB105" s="224" t="str">
        <f t="shared" si="4"/>
        <v/>
      </c>
      <c r="AC105" s="140"/>
      <c r="AD105" s="138"/>
      <c r="AE105" s="138"/>
      <c r="AF105" s="138"/>
      <c r="AG105" s="138"/>
      <c r="AH105" s="138"/>
      <c r="AI105" s="138"/>
      <c r="AJ105" s="138"/>
      <c r="AK105" s="138"/>
      <c r="AL105" s="362"/>
      <c r="AM105" s="507" t="str">
        <f t="shared" si="5"/>
        <v/>
      </c>
    </row>
    <row r="106" spans="1:39">
      <c r="A106" s="134">
        <v>95</v>
      </c>
      <c r="B106" s="239" t="str">
        <f>IF(OR(F106=0,F106=""),"",'DAFTAR PELAJAR'!B102)</f>
        <v>ANNUR IKHMAN BIN KAHALID</v>
      </c>
      <c r="C106" s="240" t="str">
        <f>IF(OR(F106=0,F106=""),"",'DAFTAR PELAJAR'!C102)</f>
        <v>4 MTK</v>
      </c>
      <c r="D106" s="241" t="str">
        <f>IF(OR(F106=0,F106=""),"",'DAFTAR PELAJAR'!D102)</f>
        <v>980904065875</v>
      </c>
      <c r="E106" s="240" t="str">
        <f>IF(OR(F106=0,F106=""),"",'DAFTAR PELAJAR'!E102)</f>
        <v>K591CMTK004</v>
      </c>
      <c r="F106" s="242">
        <f>IF(OR('DAFTAR PELAJAR'!J102=0,'DAFTAR PELAJAR'!J102=""),"",'DAFTAR PELAJAR'!J102)</f>
        <v>1</v>
      </c>
      <c r="G106" s="140"/>
      <c r="H106" s="138"/>
      <c r="I106" s="138"/>
      <c r="J106" s="138"/>
      <c r="K106" s="138"/>
      <c r="L106" s="138"/>
      <c r="M106" s="138"/>
      <c r="N106" s="138"/>
      <c r="O106" s="138"/>
      <c r="P106" s="139"/>
      <c r="Q106" s="454" t="str">
        <f t="shared" si="3"/>
        <v/>
      </c>
      <c r="R106" s="285"/>
      <c r="S106" s="138"/>
      <c r="T106" s="138"/>
      <c r="U106" s="138"/>
      <c r="V106" s="138"/>
      <c r="W106" s="138"/>
      <c r="X106" s="138"/>
      <c r="Y106" s="138"/>
      <c r="Z106" s="138"/>
      <c r="AA106" s="139"/>
      <c r="AB106" s="224" t="str">
        <f t="shared" si="4"/>
        <v/>
      </c>
      <c r="AC106" s="140"/>
      <c r="AD106" s="138"/>
      <c r="AE106" s="138"/>
      <c r="AF106" s="138"/>
      <c r="AG106" s="138"/>
      <c r="AH106" s="138"/>
      <c r="AI106" s="138"/>
      <c r="AJ106" s="138"/>
      <c r="AK106" s="138"/>
      <c r="AL106" s="362"/>
      <c r="AM106" s="507" t="str">
        <f t="shared" si="5"/>
        <v/>
      </c>
    </row>
    <row r="107" spans="1:39">
      <c r="A107" s="134">
        <v>96</v>
      </c>
      <c r="B107" s="239" t="str">
        <f>IF(OR(F107=0,F107=""),"",'DAFTAR PELAJAR'!B103)</f>
        <v>FAKHRUSY SYAKIRIN BIN MAT ALIAS</v>
      </c>
      <c r="C107" s="240" t="str">
        <f>IF(OR(F107=0,F107=""),"",'DAFTAR PELAJAR'!C103)</f>
        <v>4 MTK</v>
      </c>
      <c r="D107" s="241" t="str">
        <f>IF(OR(F107=0,F107=""),"",'DAFTAR PELAJAR'!D103)</f>
        <v>981129065181</v>
      </c>
      <c r="E107" s="240" t="str">
        <f>IF(OR(F107=0,F107=""),"",'DAFTAR PELAJAR'!E103)</f>
        <v>K591CMTK005</v>
      </c>
      <c r="F107" s="242">
        <f>IF(OR('DAFTAR PELAJAR'!J103=0,'DAFTAR PELAJAR'!J103=""),"",'DAFTAR PELAJAR'!J103)</f>
        <v>1</v>
      </c>
      <c r="G107" s="140"/>
      <c r="H107" s="138"/>
      <c r="I107" s="138"/>
      <c r="J107" s="138"/>
      <c r="K107" s="138"/>
      <c r="L107" s="138"/>
      <c r="M107" s="138"/>
      <c r="N107" s="138"/>
      <c r="O107" s="138"/>
      <c r="P107" s="139"/>
      <c r="Q107" s="454" t="str">
        <f t="shared" si="3"/>
        <v/>
      </c>
      <c r="R107" s="285"/>
      <c r="S107" s="138"/>
      <c r="T107" s="138"/>
      <c r="U107" s="138"/>
      <c r="V107" s="138"/>
      <c r="W107" s="138"/>
      <c r="X107" s="138"/>
      <c r="Y107" s="138"/>
      <c r="Z107" s="138"/>
      <c r="AA107" s="139"/>
      <c r="AB107" s="224" t="str">
        <f t="shared" si="4"/>
        <v/>
      </c>
      <c r="AC107" s="140"/>
      <c r="AD107" s="138"/>
      <c r="AE107" s="138"/>
      <c r="AF107" s="138"/>
      <c r="AG107" s="138"/>
      <c r="AH107" s="138"/>
      <c r="AI107" s="138"/>
      <c r="AJ107" s="138"/>
      <c r="AK107" s="138"/>
      <c r="AL107" s="362"/>
      <c r="AM107" s="507" t="str">
        <f t="shared" si="5"/>
        <v/>
      </c>
    </row>
    <row r="108" spans="1:39">
      <c r="A108" s="134">
        <v>97</v>
      </c>
      <c r="B108" s="239" t="str">
        <f>IF(OR(F108=0,F108=""),"",'DAFTAR PELAJAR'!B104)</f>
        <v>FAWAZUL AMIN BIN ANUAR</v>
      </c>
      <c r="C108" s="240" t="str">
        <f>IF(OR(F108=0,F108=""),"",'DAFTAR PELAJAR'!C104)</f>
        <v>4 MTK</v>
      </c>
      <c r="D108" s="241" t="str">
        <f>IF(OR(F108=0,F108=""),"",'DAFTAR PELAJAR'!D104)</f>
        <v>980528065897</v>
      </c>
      <c r="E108" s="240" t="str">
        <f>IF(OR(F108=0,F108=""),"",'DAFTAR PELAJAR'!E104)</f>
        <v>K591CMTK006</v>
      </c>
      <c r="F108" s="242">
        <f>IF(OR('DAFTAR PELAJAR'!J104=0,'DAFTAR PELAJAR'!J104=""),"",'DAFTAR PELAJAR'!J104)</f>
        <v>1</v>
      </c>
      <c r="G108" s="140"/>
      <c r="H108" s="138"/>
      <c r="I108" s="138"/>
      <c r="J108" s="138"/>
      <c r="K108" s="138"/>
      <c r="L108" s="138"/>
      <c r="M108" s="138"/>
      <c r="N108" s="138"/>
      <c r="O108" s="138"/>
      <c r="P108" s="139"/>
      <c r="Q108" s="454" t="str">
        <f t="shared" si="3"/>
        <v/>
      </c>
      <c r="R108" s="285"/>
      <c r="S108" s="138"/>
      <c r="T108" s="138"/>
      <c r="U108" s="138"/>
      <c r="V108" s="138"/>
      <c r="W108" s="138"/>
      <c r="X108" s="138"/>
      <c r="Y108" s="138"/>
      <c r="Z108" s="138"/>
      <c r="AA108" s="139"/>
      <c r="AB108" s="224" t="str">
        <f t="shared" si="4"/>
        <v/>
      </c>
      <c r="AC108" s="140"/>
      <c r="AD108" s="138"/>
      <c r="AE108" s="138"/>
      <c r="AF108" s="138"/>
      <c r="AG108" s="138"/>
      <c r="AH108" s="138"/>
      <c r="AI108" s="138"/>
      <c r="AJ108" s="138"/>
      <c r="AK108" s="138"/>
      <c r="AL108" s="362"/>
      <c r="AM108" s="507" t="str">
        <f t="shared" si="5"/>
        <v/>
      </c>
    </row>
    <row r="109" spans="1:39">
      <c r="A109" s="134">
        <v>98</v>
      </c>
      <c r="B109" s="239" t="str">
        <f>IF(OR(F109=0,F109=""),"",'DAFTAR PELAJAR'!B105)</f>
        <v>HARIZ AZHIMAN BIN MOHAMAD AZMI</v>
      </c>
      <c r="C109" s="240" t="str">
        <f>IF(OR(F109=0,F109=""),"",'DAFTAR PELAJAR'!C105)</f>
        <v>4 MTK</v>
      </c>
      <c r="D109" s="241">
        <f>IF(OR(F109=0,F109=""),"",'DAFTAR PELAJAR'!D105)</f>
        <v>980303065343</v>
      </c>
      <c r="E109" s="240" t="str">
        <f>IF(OR(F109=0,F109=""),"",'DAFTAR PELAJAR'!E105)</f>
        <v>K591CMTK008</v>
      </c>
      <c r="F109" s="242">
        <f>IF(OR('DAFTAR PELAJAR'!J105=0,'DAFTAR PELAJAR'!J105=""),"",'DAFTAR PELAJAR'!J105)</f>
        <v>1</v>
      </c>
      <c r="G109" s="140"/>
      <c r="H109" s="138"/>
      <c r="I109" s="138"/>
      <c r="J109" s="138"/>
      <c r="K109" s="138"/>
      <c r="L109" s="138"/>
      <c r="M109" s="138"/>
      <c r="N109" s="138"/>
      <c r="O109" s="138"/>
      <c r="P109" s="139"/>
      <c r="Q109" s="454" t="str">
        <f t="shared" si="3"/>
        <v/>
      </c>
      <c r="R109" s="285"/>
      <c r="S109" s="138"/>
      <c r="T109" s="138"/>
      <c r="U109" s="138"/>
      <c r="V109" s="138"/>
      <c r="W109" s="138"/>
      <c r="X109" s="138"/>
      <c r="Y109" s="138"/>
      <c r="Z109" s="138"/>
      <c r="AA109" s="139"/>
      <c r="AB109" s="224" t="str">
        <f t="shared" si="4"/>
        <v/>
      </c>
      <c r="AC109" s="140"/>
      <c r="AD109" s="138"/>
      <c r="AE109" s="138"/>
      <c r="AF109" s="138"/>
      <c r="AG109" s="138"/>
      <c r="AH109" s="138"/>
      <c r="AI109" s="138"/>
      <c r="AJ109" s="138"/>
      <c r="AK109" s="138"/>
      <c r="AL109" s="362"/>
      <c r="AM109" s="507" t="str">
        <f t="shared" si="5"/>
        <v/>
      </c>
    </row>
    <row r="110" spans="1:39">
      <c r="A110" s="134">
        <v>99</v>
      </c>
      <c r="B110" s="239" t="str">
        <f>IF(OR(F110=0,F110=""),"",'DAFTAR PELAJAR'!B106)</f>
        <v>KHAIRUL FAUZAN BIN IHSAN</v>
      </c>
      <c r="C110" s="240" t="str">
        <f>IF(OR(F110=0,F110=""),"",'DAFTAR PELAJAR'!C106)</f>
        <v>4 MTK</v>
      </c>
      <c r="D110" s="241">
        <f>IF(OR(F110=0,F110=""),"",'DAFTAR PELAJAR'!D106)</f>
        <v>980321065865</v>
      </c>
      <c r="E110" s="240" t="str">
        <f>IF(OR(F110=0,F110=""),"",'DAFTAR PELAJAR'!E106)</f>
        <v>K591CMTK009</v>
      </c>
      <c r="F110" s="242">
        <f>IF(OR('DAFTAR PELAJAR'!J106=0,'DAFTAR PELAJAR'!J106=""),"",'DAFTAR PELAJAR'!J106)</f>
        <v>1</v>
      </c>
      <c r="G110" s="140"/>
      <c r="H110" s="138"/>
      <c r="I110" s="138"/>
      <c r="J110" s="138"/>
      <c r="K110" s="138"/>
      <c r="L110" s="138"/>
      <c r="M110" s="138"/>
      <c r="N110" s="138"/>
      <c r="O110" s="138"/>
      <c r="P110" s="139"/>
      <c r="Q110" s="454" t="str">
        <f t="shared" si="3"/>
        <v/>
      </c>
      <c r="R110" s="285"/>
      <c r="S110" s="138"/>
      <c r="T110" s="138"/>
      <c r="U110" s="138"/>
      <c r="V110" s="138"/>
      <c r="W110" s="138"/>
      <c r="X110" s="138"/>
      <c r="Y110" s="138"/>
      <c r="Z110" s="138"/>
      <c r="AA110" s="139"/>
      <c r="AB110" s="224" t="str">
        <f t="shared" si="4"/>
        <v/>
      </c>
      <c r="AC110" s="140"/>
      <c r="AD110" s="138"/>
      <c r="AE110" s="138"/>
      <c r="AF110" s="138"/>
      <c r="AG110" s="138"/>
      <c r="AH110" s="138"/>
      <c r="AI110" s="138"/>
      <c r="AJ110" s="138"/>
      <c r="AK110" s="138"/>
      <c r="AL110" s="362"/>
      <c r="AM110" s="507" t="str">
        <f t="shared" si="5"/>
        <v/>
      </c>
    </row>
    <row r="111" spans="1:39">
      <c r="A111" s="134">
        <v>100</v>
      </c>
      <c r="B111" s="239" t="str">
        <f>IF(OR(F111=0,F111=""),"",'DAFTAR PELAJAR'!B107)</f>
        <v>MOHAMAD FIRDAUS BIN ABDUL RAHMAN</v>
      </c>
      <c r="C111" s="240" t="str">
        <f>IF(OR(F111=0,F111=""),"",'DAFTAR PELAJAR'!C107)</f>
        <v>4 MTK</v>
      </c>
      <c r="D111" s="241">
        <f>IF(OR(F111=0,F111=""),"",'DAFTAR PELAJAR'!D107)</f>
        <v>981125106003</v>
      </c>
      <c r="E111" s="240" t="str">
        <f>IF(OR(F111=0,F111=""),"",'DAFTAR PELAJAR'!E107)</f>
        <v>K591CMTK012</v>
      </c>
      <c r="F111" s="242">
        <f>IF(OR('DAFTAR PELAJAR'!J107=0,'DAFTAR PELAJAR'!J107=""),"",'DAFTAR PELAJAR'!J107)</f>
        <v>1</v>
      </c>
      <c r="G111" s="140"/>
      <c r="H111" s="138"/>
      <c r="I111" s="138"/>
      <c r="J111" s="138"/>
      <c r="K111" s="138"/>
      <c r="L111" s="138"/>
      <c r="M111" s="138"/>
      <c r="N111" s="138"/>
      <c r="O111" s="138"/>
      <c r="P111" s="139"/>
      <c r="Q111" s="454" t="str">
        <f t="shared" si="3"/>
        <v/>
      </c>
      <c r="R111" s="285"/>
      <c r="S111" s="138"/>
      <c r="T111" s="138"/>
      <c r="U111" s="138"/>
      <c r="V111" s="138"/>
      <c r="W111" s="138"/>
      <c r="X111" s="138"/>
      <c r="Y111" s="138"/>
      <c r="Z111" s="138"/>
      <c r="AA111" s="139"/>
      <c r="AB111" s="224" t="str">
        <f t="shared" si="4"/>
        <v/>
      </c>
      <c r="AC111" s="140"/>
      <c r="AD111" s="138"/>
      <c r="AE111" s="138"/>
      <c r="AF111" s="138"/>
      <c r="AG111" s="138"/>
      <c r="AH111" s="138"/>
      <c r="AI111" s="138"/>
      <c r="AJ111" s="138"/>
      <c r="AK111" s="138"/>
      <c r="AL111" s="362"/>
      <c r="AM111" s="507" t="str">
        <f t="shared" si="5"/>
        <v/>
      </c>
    </row>
    <row r="112" spans="1:39">
      <c r="A112" s="134">
        <v>101</v>
      </c>
      <c r="B112" s="239" t="str">
        <f>IF(OR(F112=0,F112=""),"",'DAFTAR PELAJAR'!B108)</f>
        <v>MOHAMAD SUFIAN BIN WAHID</v>
      </c>
      <c r="C112" s="240" t="str">
        <f>IF(OR(F112=0,F112=""),"",'DAFTAR PELAJAR'!C108)</f>
        <v>4 MTK</v>
      </c>
      <c r="D112" s="241">
        <f>IF(OR(F112=0,F112=""),"",'DAFTAR PELAJAR'!D108)</f>
        <v>981203065199</v>
      </c>
      <c r="E112" s="240" t="str">
        <f>IF(OR(F112=0,F112=""),"",'DAFTAR PELAJAR'!E108)</f>
        <v>K591CMTK015</v>
      </c>
      <c r="F112" s="242">
        <f>IF(OR('DAFTAR PELAJAR'!J108=0,'DAFTAR PELAJAR'!J108=""),"",'DAFTAR PELAJAR'!J108)</f>
        <v>1</v>
      </c>
      <c r="G112" s="140"/>
      <c r="H112" s="138"/>
      <c r="I112" s="138"/>
      <c r="J112" s="138"/>
      <c r="K112" s="138"/>
      <c r="L112" s="138"/>
      <c r="M112" s="138"/>
      <c r="N112" s="138"/>
      <c r="O112" s="138"/>
      <c r="P112" s="139"/>
      <c r="Q112" s="454" t="str">
        <f t="shared" si="3"/>
        <v/>
      </c>
      <c r="R112" s="285"/>
      <c r="S112" s="138"/>
      <c r="T112" s="138"/>
      <c r="U112" s="138"/>
      <c r="V112" s="138"/>
      <c r="W112" s="138"/>
      <c r="X112" s="138"/>
      <c r="Y112" s="138"/>
      <c r="Z112" s="138"/>
      <c r="AA112" s="139"/>
      <c r="AB112" s="224" t="str">
        <f t="shared" si="4"/>
        <v/>
      </c>
      <c r="AC112" s="140"/>
      <c r="AD112" s="138"/>
      <c r="AE112" s="138"/>
      <c r="AF112" s="138"/>
      <c r="AG112" s="138"/>
      <c r="AH112" s="138"/>
      <c r="AI112" s="138"/>
      <c r="AJ112" s="138"/>
      <c r="AK112" s="138"/>
      <c r="AL112" s="362"/>
      <c r="AM112" s="507" t="str">
        <f t="shared" si="5"/>
        <v/>
      </c>
    </row>
    <row r="113" spans="1:39">
      <c r="A113" s="134">
        <v>102</v>
      </c>
      <c r="B113" s="239" t="str">
        <f>IF(OR(F113=0,F113=""),"",'DAFTAR PELAJAR'!B109)</f>
        <v>MOHAMAD SYAHMI BIN HARUN</v>
      </c>
      <c r="C113" s="240" t="str">
        <f>IF(OR(F113=0,F113=""),"",'DAFTAR PELAJAR'!C109)</f>
        <v>4 MTK</v>
      </c>
      <c r="D113" s="241">
        <f>IF(OR(F113=0,F113=""),"",'DAFTAR PELAJAR'!D109)</f>
        <v>980915065627</v>
      </c>
      <c r="E113" s="240" t="str">
        <f>IF(OR(F113=0,F113=""),"",'DAFTAR PELAJAR'!E109)</f>
        <v>K591CMTK016</v>
      </c>
      <c r="F113" s="242">
        <f>IF(OR('DAFTAR PELAJAR'!J109=0,'DAFTAR PELAJAR'!J109=""),"",'DAFTAR PELAJAR'!J109)</f>
        <v>1</v>
      </c>
      <c r="G113" s="140"/>
      <c r="H113" s="138"/>
      <c r="I113" s="138"/>
      <c r="J113" s="138"/>
      <c r="K113" s="138"/>
      <c r="L113" s="138"/>
      <c r="M113" s="138"/>
      <c r="N113" s="138"/>
      <c r="O113" s="138"/>
      <c r="P113" s="139"/>
      <c r="Q113" s="454" t="str">
        <f t="shared" si="3"/>
        <v/>
      </c>
      <c r="R113" s="285"/>
      <c r="S113" s="138"/>
      <c r="T113" s="138"/>
      <c r="U113" s="138"/>
      <c r="V113" s="138"/>
      <c r="W113" s="138"/>
      <c r="X113" s="138"/>
      <c r="Y113" s="138"/>
      <c r="Z113" s="138"/>
      <c r="AA113" s="139"/>
      <c r="AB113" s="224" t="str">
        <f t="shared" si="4"/>
        <v/>
      </c>
      <c r="AC113" s="140"/>
      <c r="AD113" s="138"/>
      <c r="AE113" s="138"/>
      <c r="AF113" s="138"/>
      <c r="AG113" s="138"/>
      <c r="AH113" s="138"/>
      <c r="AI113" s="138"/>
      <c r="AJ113" s="138"/>
      <c r="AK113" s="138"/>
      <c r="AL113" s="362"/>
      <c r="AM113" s="507" t="str">
        <f t="shared" si="5"/>
        <v/>
      </c>
    </row>
    <row r="114" spans="1:39">
      <c r="A114" s="134">
        <v>103</v>
      </c>
      <c r="B114" s="239" t="str">
        <f>IF(OR(F114=0,F114=""),"",'DAFTAR PELAJAR'!B110)</f>
        <v>MOHAMAD ZIKRI BIN REMLEE</v>
      </c>
      <c r="C114" s="240" t="str">
        <f>IF(OR(F114=0,F114=""),"",'DAFTAR PELAJAR'!C110)</f>
        <v>4 MTK</v>
      </c>
      <c r="D114" s="241" t="str">
        <f>IF(OR(F114=0,F114=""),"",'DAFTAR PELAJAR'!D110)</f>
        <v>980711036349</v>
      </c>
      <c r="E114" s="240" t="str">
        <f>IF(OR(F114=0,F114=""),"",'DAFTAR PELAJAR'!E110)</f>
        <v>K591CMTK017</v>
      </c>
      <c r="F114" s="242">
        <f>IF(OR('DAFTAR PELAJAR'!J110=0,'DAFTAR PELAJAR'!J110=""),"",'DAFTAR PELAJAR'!J110)</f>
        <v>1</v>
      </c>
      <c r="G114" s="140"/>
      <c r="H114" s="138"/>
      <c r="I114" s="138"/>
      <c r="J114" s="138"/>
      <c r="K114" s="138"/>
      <c r="L114" s="138"/>
      <c r="M114" s="138"/>
      <c r="N114" s="138"/>
      <c r="O114" s="138"/>
      <c r="P114" s="139"/>
      <c r="Q114" s="454" t="str">
        <f t="shared" si="3"/>
        <v/>
      </c>
      <c r="R114" s="285"/>
      <c r="S114" s="138"/>
      <c r="T114" s="138"/>
      <c r="U114" s="138"/>
      <c r="V114" s="138"/>
      <c r="W114" s="138"/>
      <c r="X114" s="138"/>
      <c r="Y114" s="138"/>
      <c r="Z114" s="138"/>
      <c r="AA114" s="139"/>
      <c r="AB114" s="224" t="str">
        <f t="shared" si="4"/>
        <v/>
      </c>
      <c r="AC114" s="140"/>
      <c r="AD114" s="138"/>
      <c r="AE114" s="138"/>
      <c r="AF114" s="138"/>
      <c r="AG114" s="138"/>
      <c r="AH114" s="138"/>
      <c r="AI114" s="138"/>
      <c r="AJ114" s="138"/>
      <c r="AK114" s="138"/>
      <c r="AL114" s="362"/>
      <c r="AM114" s="507" t="str">
        <f t="shared" si="5"/>
        <v/>
      </c>
    </row>
    <row r="115" spans="1:39">
      <c r="A115" s="134">
        <v>104</v>
      </c>
      <c r="B115" s="239" t="str">
        <f>IF(OR(F115=0,F115=""),"",'DAFTAR PELAJAR'!B111)</f>
        <v>MUHAMAD ALIF HAIKAL BIN  MOHD SABRI</v>
      </c>
      <c r="C115" s="240" t="str">
        <f>IF(OR(F115=0,F115=""),"",'DAFTAR PELAJAR'!C111)</f>
        <v>4 MTK</v>
      </c>
      <c r="D115" s="241" t="str">
        <f>IF(OR(F115=0,F115=""),"",'DAFTAR PELAJAR'!D111)</f>
        <v>980804035281</v>
      </c>
      <c r="E115" s="240" t="str">
        <f>IF(OR(F115=0,F115=""),"",'DAFTAR PELAJAR'!E111)</f>
        <v>K591CMTK018</v>
      </c>
      <c r="F115" s="242">
        <f>IF(OR('DAFTAR PELAJAR'!J111=0,'DAFTAR PELAJAR'!J111=""),"",'DAFTAR PELAJAR'!J111)</f>
        <v>1</v>
      </c>
      <c r="G115" s="140"/>
      <c r="H115" s="138"/>
      <c r="I115" s="138"/>
      <c r="J115" s="138"/>
      <c r="K115" s="138"/>
      <c r="L115" s="138"/>
      <c r="M115" s="138"/>
      <c r="N115" s="138"/>
      <c r="O115" s="138"/>
      <c r="P115" s="139"/>
      <c r="Q115" s="454" t="str">
        <f t="shared" si="3"/>
        <v/>
      </c>
      <c r="R115" s="285"/>
      <c r="S115" s="138"/>
      <c r="T115" s="138"/>
      <c r="U115" s="138"/>
      <c r="V115" s="138"/>
      <c r="W115" s="138"/>
      <c r="X115" s="138"/>
      <c r="Y115" s="138"/>
      <c r="Z115" s="138"/>
      <c r="AA115" s="139"/>
      <c r="AB115" s="224" t="str">
        <f t="shared" si="4"/>
        <v/>
      </c>
      <c r="AC115" s="140"/>
      <c r="AD115" s="138"/>
      <c r="AE115" s="138"/>
      <c r="AF115" s="138"/>
      <c r="AG115" s="138"/>
      <c r="AH115" s="138"/>
      <c r="AI115" s="138"/>
      <c r="AJ115" s="138"/>
      <c r="AK115" s="138"/>
      <c r="AL115" s="362"/>
      <c r="AM115" s="507" t="str">
        <f t="shared" si="5"/>
        <v/>
      </c>
    </row>
    <row r="116" spans="1:39">
      <c r="A116" s="134">
        <v>105</v>
      </c>
      <c r="B116" s="239" t="str">
        <f>IF(OR(F116=0,F116=""),"",'DAFTAR PELAJAR'!B112)</f>
        <v>MUHAMAD HAZWAN AIMAN BIN MOHAMAD YAZIZ</v>
      </c>
      <c r="C116" s="240" t="str">
        <f>IF(OR(F116=0,F116=""),"",'DAFTAR PELAJAR'!C112)</f>
        <v>4 MTK</v>
      </c>
      <c r="D116" s="241">
        <f>IF(OR(F116=0,F116=""),"",'DAFTAR PELAJAR'!D112)</f>
        <v>981001065123</v>
      </c>
      <c r="E116" s="240" t="str">
        <f>IF(OR(F116=0,F116=""),"",'DAFTAR PELAJAR'!E112)</f>
        <v>K591CMTK019</v>
      </c>
      <c r="F116" s="242">
        <f>IF(OR('DAFTAR PELAJAR'!J112=0,'DAFTAR PELAJAR'!J112=""),"",'DAFTAR PELAJAR'!J112)</f>
        <v>1</v>
      </c>
      <c r="G116" s="140"/>
      <c r="H116" s="138"/>
      <c r="I116" s="138"/>
      <c r="J116" s="138"/>
      <c r="K116" s="138"/>
      <c r="L116" s="138"/>
      <c r="M116" s="138"/>
      <c r="N116" s="138"/>
      <c r="O116" s="138"/>
      <c r="P116" s="139"/>
      <c r="Q116" s="454" t="str">
        <f t="shared" si="3"/>
        <v/>
      </c>
      <c r="R116" s="285"/>
      <c r="S116" s="138"/>
      <c r="T116" s="138"/>
      <c r="U116" s="138"/>
      <c r="V116" s="138"/>
      <c r="W116" s="138"/>
      <c r="X116" s="138"/>
      <c r="Y116" s="138"/>
      <c r="Z116" s="138"/>
      <c r="AA116" s="139"/>
      <c r="AB116" s="224" t="str">
        <f t="shared" si="4"/>
        <v/>
      </c>
      <c r="AC116" s="140"/>
      <c r="AD116" s="138"/>
      <c r="AE116" s="138"/>
      <c r="AF116" s="138"/>
      <c r="AG116" s="138"/>
      <c r="AH116" s="138"/>
      <c r="AI116" s="138"/>
      <c r="AJ116" s="138"/>
      <c r="AK116" s="138"/>
      <c r="AL116" s="362"/>
      <c r="AM116" s="507" t="str">
        <f t="shared" si="5"/>
        <v/>
      </c>
    </row>
    <row r="117" spans="1:39">
      <c r="A117" s="134">
        <v>106</v>
      </c>
      <c r="B117" s="239" t="str">
        <f>IF(OR(F117=0,F117=""),"",'DAFTAR PELAJAR'!B113)</f>
        <v>MUHAMMAD AMIRUL AIMAN BIN JAMALUDIN</v>
      </c>
      <c r="C117" s="240" t="str">
        <f>IF(OR(F117=0,F117=""),"",'DAFTAR PELAJAR'!C113)</f>
        <v>4 MTK</v>
      </c>
      <c r="D117" s="241" t="str">
        <f>IF(OR(F117=0,F117=""),"",'DAFTAR PELAJAR'!D113)</f>
        <v>980127065167</v>
      </c>
      <c r="E117" s="240" t="str">
        <f>IF(OR(F117=0,F117=""),"",'DAFTAR PELAJAR'!E113)</f>
        <v>K591CMTK020</v>
      </c>
      <c r="F117" s="242">
        <f>IF(OR('DAFTAR PELAJAR'!J113=0,'DAFTAR PELAJAR'!J113=""),"",'DAFTAR PELAJAR'!J113)</f>
        <v>1</v>
      </c>
      <c r="G117" s="140"/>
      <c r="H117" s="138"/>
      <c r="I117" s="138"/>
      <c r="J117" s="138"/>
      <c r="K117" s="138"/>
      <c r="L117" s="138"/>
      <c r="M117" s="138"/>
      <c r="N117" s="138"/>
      <c r="O117" s="138"/>
      <c r="P117" s="139"/>
      <c r="Q117" s="454" t="str">
        <f t="shared" si="3"/>
        <v/>
      </c>
      <c r="R117" s="285"/>
      <c r="S117" s="138"/>
      <c r="T117" s="138"/>
      <c r="U117" s="138"/>
      <c r="V117" s="138"/>
      <c r="W117" s="138"/>
      <c r="X117" s="138"/>
      <c r="Y117" s="138"/>
      <c r="Z117" s="138"/>
      <c r="AA117" s="139"/>
      <c r="AB117" s="224" t="str">
        <f t="shared" si="4"/>
        <v/>
      </c>
      <c r="AC117" s="140"/>
      <c r="AD117" s="138"/>
      <c r="AE117" s="138"/>
      <c r="AF117" s="138"/>
      <c r="AG117" s="138"/>
      <c r="AH117" s="138"/>
      <c r="AI117" s="138"/>
      <c r="AJ117" s="138"/>
      <c r="AK117" s="138"/>
      <c r="AL117" s="362"/>
      <c r="AM117" s="507" t="str">
        <f t="shared" si="5"/>
        <v/>
      </c>
    </row>
    <row r="118" spans="1:39">
      <c r="A118" s="134">
        <v>107</v>
      </c>
      <c r="B118" s="239" t="str">
        <f>IF(OR(F118=0,F118=""),"",'DAFTAR PELAJAR'!B114)</f>
        <v>MUHAMMAD ARIF FIRDAUS BIN HASDI</v>
      </c>
      <c r="C118" s="240" t="str">
        <f>IF(OR(F118=0,F118=""),"",'DAFTAR PELAJAR'!C114)</f>
        <v>4 MTK</v>
      </c>
      <c r="D118" s="241">
        <f>IF(OR(F118=0,F118=""),"",'DAFTAR PELAJAR'!D114)</f>
        <v>980718036595</v>
      </c>
      <c r="E118" s="240" t="str">
        <f>IF(OR(F118=0,F118=""),"",'DAFTAR PELAJAR'!E114)</f>
        <v>K591CMTK022</v>
      </c>
      <c r="F118" s="242">
        <f>IF(OR('DAFTAR PELAJAR'!J114=0,'DAFTAR PELAJAR'!J114=""),"",'DAFTAR PELAJAR'!J114)</f>
        <v>1</v>
      </c>
      <c r="G118" s="140"/>
      <c r="H118" s="138"/>
      <c r="I118" s="138"/>
      <c r="J118" s="138"/>
      <c r="K118" s="138"/>
      <c r="L118" s="138"/>
      <c r="M118" s="138"/>
      <c r="N118" s="138"/>
      <c r="O118" s="138"/>
      <c r="P118" s="139"/>
      <c r="Q118" s="454" t="str">
        <f t="shared" si="3"/>
        <v/>
      </c>
      <c r="R118" s="285"/>
      <c r="S118" s="138"/>
      <c r="T118" s="138"/>
      <c r="U118" s="138"/>
      <c r="V118" s="138"/>
      <c r="W118" s="138"/>
      <c r="X118" s="138"/>
      <c r="Y118" s="138"/>
      <c r="Z118" s="138"/>
      <c r="AA118" s="139"/>
      <c r="AB118" s="224" t="str">
        <f t="shared" si="4"/>
        <v/>
      </c>
      <c r="AC118" s="140"/>
      <c r="AD118" s="138"/>
      <c r="AE118" s="138"/>
      <c r="AF118" s="138"/>
      <c r="AG118" s="138"/>
      <c r="AH118" s="138"/>
      <c r="AI118" s="138"/>
      <c r="AJ118" s="138"/>
      <c r="AK118" s="138"/>
      <c r="AL118" s="362"/>
      <c r="AM118" s="507" t="str">
        <f t="shared" si="5"/>
        <v/>
      </c>
    </row>
    <row r="119" spans="1:39">
      <c r="A119" s="134">
        <v>108</v>
      </c>
      <c r="B119" s="239" t="str">
        <f>IF(OR(F119=0,F119=""),"",'DAFTAR PELAJAR'!B115)</f>
        <v>MUHAMMAD FAIZ BIN MOHD AZHAR</v>
      </c>
      <c r="C119" s="240" t="str">
        <f>IF(OR(F119=0,F119=""),"",'DAFTAR PELAJAR'!C115)</f>
        <v>4 MTK</v>
      </c>
      <c r="D119" s="241" t="str">
        <f>IF(OR(F119=0,F119=""),"",'DAFTAR PELAJAR'!D115)</f>
        <v>980802065903</v>
      </c>
      <c r="E119" s="240" t="str">
        <f>IF(OR(F119=0,F119=""),"",'DAFTAR PELAJAR'!E115)</f>
        <v>K591CMTK023</v>
      </c>
      <c r="F119" s="242">
        <f>IF(OR('DAFTAR PELAJAR'!J115=0,'DAFTAR PELAJAR'!J115=""),"",'DAFTAR PELAJAR'!J115)</f>
        <v>1</v>
      </c>
      <c r="G119" s="140"/>
      <c r="H119" s="138"/>
      <c r="I119" s="138"/>
      <c r="J119" s="138"/>
      <c r="K119" s="138"/>
      <c r="L119" s="138"/>
      <c r="M119" s="138"/>
      <c r="N119" s="138"/>
      <c r="O119" s="138"/>
      <c r="P119" s="139"/>
      <c r="Q119" s="454" t="str">
        <f t="shared" si="3"/>
        <v/>
      </c>
      <c r="R119" s="285"/>
      <c r="S119" s="138"/>
      <c r="T119" s="138"/>
      <c r="U119" s="138"/>
      <c r="V119" s="138"/>
      <c r="W119" s="138"/>
      <c r="X119" s="138"/>
      <c r="Y119" s="138"/>
      <c r="Z119" s="138"/>
      <c r="AA119" s="139"/>
      <c r="AB119" s="224" t="str">
        <f t="shared" si="4"/>
        <v/>
      </c>
      <c r="AC119" s="140"/>
      <c r="AD119" s="138"/>
      <c r="AE119" s="138"/>
      <c r="AF119" s="138"/>
      <c r="AG119" s="138"/>
      <c r="AH119" s="138"/>
      <c r="AI119" s="138"/>
      <c r="AJ119" s="138"/>
      <c r="AK119" s="138"/>
      <c r="AL119" s="362"/>
      <c r="AM119" s="507" t="str">
        <f t="shared" si="5"/>
        <v/>
      </c>
    </row>
    <row r="120" spans="1:39">
      <c r="A120" s="134">
        <v>109</v>
      </c>
      <c r="B120" s="239" t="str">
        <f>IF(OR(F120=0,F120=""),"",'DAFTAR PELAJAR'!B116)</f>
        <v>MUHAMMAD HAMIRUL HAFIZ BIN MOHD ZAHID</v>
      </c>
      <c r="C120" s="240" t="str">
        <f>IF(OR(F120=0,F120=""),"",'DAFTAR PELAJAR'!C116)</f>
        <v>4 MTK</v>
      </c>
      <c r="D120" s="241" t="str">
        <f>IF(OR(F120=0,F120=""),"",'DAFTAR PELAJAR'!D116)</f>
        <v>981221045191</v>
      </c>
      <c r="E120" s="240" t="str">
        <f>IF(OR(F120=0,F120=""),"",'DAFTAR PELAJAR'!E116)</f>
        <v>K591CMTK025</v>
      </c>
      <c r="F120" s="242">
        <f>IF(OR('DAFTAR PELAJAR'!J116=0,'DAFTAR PELAJAR'!J116=""),"",'DAFTAR PELAJAR'!J116)</f>
        <v>1</v>
      </c>
      <c r="G120" s="140"/>
      <c r="H120" s="138"/>
      <c r="I120" s="138"/>
      <c r="J120" s="138"/>
      <c r="K120" s="138"/>
      <c r="L120" s="138"/>
      <c r="M120" s="138"/>
      <c r="N120" s="138"/>
      <c r="O120" s="138"/>
      <c r="P120" s="139"/>
      <c r="Q120" s="454" t="str">
        <f t="shared" si="3"/>
        <v/>
      </c>
      <c r="R120" s="285"/>
      <c r="S120" s="138"/>
      <c r="T120" s="138"/>
      <c r="U120" s="138"/>
      <c r="V120" s="138"/>
      <c r="W120" s="138"/>
      <c r="X120" s="138"/>
      <c r="Y120" s="138"/>
      <c r="Z120" s="138"/>
      <c r="AA120" s="139"/>
      <c r="AB120" s="224" t="str">
        <f t="shared" si="4"/>
        <v/>
      </c>
      <c r="AC120" s="140"/>
      <c r="AD120" s="138"/>
      <c r="AE120" s="138"/>
      <c r="AF120" s="138"/>
      <c r="AG120" s="138"/>
      <c r="AH120" s="138"/>
      <c r="AI120" s="138"/>
      <c r="AJ120" s="138"/>
      <c r="AK120" s="138"/>
      <c r="AL120" s="362"/>
      <c r="AM120" s="507" t="str">
        <f t="shared" si="5"/>
        <v/>
      </c>
    </row>
    <row r="121" spans="1:39">
      <c r="A121" s="134">
        <v>110</v>
      </c>
      <c r="B121" s="239" t="str">
        <f>IF(OR(F121=0,F121=""),"",'DAFTAR PELAJAR'!B117)</f>
        <v xml:space="preserve">MUHAMMAD SHAHFID BIN KUNJI </v>
      </c>
      <c r="C121" s="240" t="str">
        <f>IF(OR(F121=0,F121=""),"",'DAFTAR PELAJAR'!C117)</f>
        <v>4 MTK</v>
      </c>
      <c r="D121" s="241">
        <f>IF(OR(F121=0,F121=""),"",'DAFTAR PELAJAR'!D117)</f>
        <v>980303065677</v>
      </c>
      <c r="E121" s="240" t="str">
        <f>IF(OR(F121=0,F121=""),"",'DAFTAR PELAJAR'!E117)</f>
        <v>K591CMTK026</v>
      </c>
      <c r="F121" s="242">
        <f>IF(OR('DAFTAR PELAJAR'!J117=0,'DAFTAR PELAJAR'!J117=""),"",'DAFTAR PELAJAR'!J117)</f>
        <v>1</v>
      </c>
      <c r="G121" s="140"/>
      <c r="H121" s="138"/>
      <c r="I121" s="138"/>
      <c r="J121" s="138"/>
      <c r="K121" s="138"/>
      <c r="L121" s="138"/>
      <c r="M121" s="138"/>
      <c r="N121" s="138"/>
      <c r="O121" s="138"/>
      <c r="P121" s="139"/>
      <c r="Q121" s="454" t="str">
        <f t="shared" si="3"/>
        <v/>
      </c>
      <c r="R121" s="285"/>
      <c r="S121" s="138"/>
      <c r="T121" s="138"/>
      <c r="U121" s="138"/>
      <c r="V121" s="138"/>
      <c r="W121" s="138"/>
      <c r="X121" s="138"/>
      <c r="Y121" s="138"/>
      <c r="Z121" s="138"/>
      <c r="AA121" s="139"/>
      <c r="AB121" s="224" t="str">
        <f t="shared" si="4"/>
        <v/>
      </c>
      <c r="AC121" s="140"/>
      <c r="AD121" s="138"/>
      <c r="AE121" s="138"/>
      <c r="AF121" s="138"/>
      <c r="AG121" s="138"/>
      <c r="AH121" s="138"/>
      <c r="AI121" s="138"/>
      <c r="AJ121" s="138"/>
      <c r="AK121" s="138"/>
      <c r="AL121" s="362"/>
      <c r="AM121" s="507" t="str">
        <f t="shared" si="5"/>
        <v/>
      </c>
    </row>
    <row r="122" spans="1:39">
      <c r="A122" s="134">
        <v>111</v>
      </c>
      <c r="B122" s="239" t="str">
        <f>IF(OR(F122=0,F122=""),"",'DAFTAR PELAJAR'!B118)</f>
        <v>WAN MOHAMMAD JALALUDDIN BIN WAN ABDUL AZIZ</v>
      </c>
      <c r="C122" s="240" t="str">
        <f>IF(OR(F122=0,F122=""),"",'DAFTAR PELAJAR'!C118)</f>
        <v>4 MTK</v>
      </c>
      <c r="D122" s="241" t="str">
        <f>IF(OR(F122=0,F122=""),"",'DAFTAR PELAJAR'!D118)</f>
        <v>980401065259</v>
      </c>
      <c r="E122" s="240" t="str">
        <f>IF(OR(F122=0,F122=""),"",'DAFTAR PELAJAR'!E118)</f>
        <v>K591CMTK030</v>
      </c>
      <c r="F122" s="242">
        <f>IF(OR('DAFTAR PELAJAR'!J118=0,'DAFTAR PELAJAR'!J118=""),"",'DAFTAR PELAJAR'!J118)</f>
        <v>1</v>
      </c>
      <c r="G122" s="140"/>
      <c r="H122" s="138"/>
      <c r="I122" s="138"/>
      <c r="J122" s="138"/>
      <c r="K122" s="138"/>
      <c r="L122" s="138"/>
      <c r="M122" s="138"/>
      <c r="N122" s="138"/>
      <c r="O122" s="138"/>
      <c r="P122" s="139"/>
      <c r="Q122" s="454" t="str">
        <f t="shared" si="3"/>
        <v/>
      </c>
      <c r="R122" s="285"/>
      <c r="S122" s="138"/>
      <c r="T122" s="138"/>
      <c r="U122" s="138"/>
      <c r="V122" s="138"/>
      <c r="W122" s="138"/>
      <c r="X122" s="138"/>
      <c r="Y122" s="138"/>
      <c r="Z122" s="138"/>
      <c r="AA122" s="139"/>
      <c r="AB122" s="224" t="str">
        <f t="shared" si="4"/>
        <v/>
      </c>
      <c r="AC122" s="140"/>
      <c r="AD122" s="138"/>
      <c r="AE122" s="138"/>
      <c r="AF122" s="138"/>
      <c r="AG122" s="138"/>
      <c r="AH122" s="138"/>
      <c r="AI122" s="138"/>
      <c r="AJ122" s="138"/>
      <c r="AK122" s="138"/>
      <c r="AL122" s="362"/>
      <c r="AM122" s="507" t="str">
        <f t="shared" si="5"/>
        <v/>
      </c>
    </row>
    <row r="123" spans="1:39">
      <c r="A123" s="134">
        <v>112</v>
      </c>
      <c r="B123" s="239" t="str">
        <f>IF(OR(F123=0,F123=""),"",'DAFTAR PELAJAR'!B119)</f>
        <v>WAN MUADZ  ZUL 'HAQEEMI BIN MOHD ZAILAN</v>
      </c>
      <c r="C123" s="240" t="str">
        <f>IF(OR(F123=0,F123=""),"",'DAFTAR PELAJAR'!C119)</f>
        <v>4 MTK</v>
      </c>
      <c r="D123" s="241">
        <f>IF(OR(F123=0,F123=""),"",'DAFTAR PELAJAR'!D119)</f>
        <v>980729145201</v>
      </c>
      <c r="E123" s="240" t="str">
        <f>IF(OR(F123=0,F123=""),"",'DAFTAR PELAJAR'!E119)</f>
        <v>K591CMTK031</v>
      </c>
      <c r="F123" s="242">
        <f>IF(OR('DAFTAR PELAJAR'!J119=0,'DAFTAR PELAJAR'!J119=""),"",'DAFTAR PELAJAR'!J119)</f>
        <v>1</v>
      </c>
      <c r="G123" s="140"/>
      <c r="H123" s="138"/>
      <c r="I123" s="138"/>
      <c r="J123" s="138"/>
      <c r="K123" s="138"/>
      <c r="L123" s="138"/>
      <c r="M123" s="138"/>
      <c r="N123" s="138"/>
      <c r="O123" s="138"/>
      <c r="P123" s="139"/>
      <c r="Q123" s="454" t="str">
        <f t="shared" si="3"/>
        <v/>
      </c>
      <c r="R123" s="285"/>
      <c r="S123" s="138"/>
      <c r="T123" s="138"/>
      <c r="U123" s="138"/>
      <c r="V123" s="138"/>
      <c r="W123" s="138"/>
      <c r="X123" s="138"/>
      <c r="Y123" s="138"/>
      <c r="Z123" s="138"/>
      <c r="AA123" s="139"/>
      <c r="AB123" s="224" t="str">
        <f t="shared" si="4"/>
        <v/>
      </c>
      <c r="AC123" s="140"/>
      <c r="AD123" s="138"/>
      <c r="AE123" s="138"/>
      <c r="AF123" s="138"/>
      <c r="AG123" s="138"/>
      <c r="AH123" s="138"/>
      <c r="AI123" s="138"/>
      <c r="AJ123" s="138"/>
      <c r="AK123" s="138"/>
      <c r="AL123" s="362"/>
      <c r="AM123" s="507" t="str">
        <f t="shared" si="5"/>
        <v/>
      </c>
    </row>
    <row r="124" spans="1:39">
      <c r="A124" s="134">
        <v>113</v>
      </c>
      <c r="B124" s="239" t="str">
        <f>IF(OR(F124=0,F124=""),"",'DAFTAR PELAJAR'!B120)</f>
        <v>MUHAMMAD AMIRUL NAIM BIN RUSLI</v>
      </c>
      <c r="C124" s="240" t="str">
        <f>IF(OR(F124=0,F124=""),"",'DAFTAR PELAJAR'!C120)</f>
        <v>4 MTK</v>
      </c>
      <c r="D124" s="241">
        <f>IF(OR(F124=0,F124=""),"",'DAFTAR PELAJAR'!D120)</f>
        <v>980717065837</v>
      </c>
      <c r="E124" s="240" t="str">
        <f>IF(OR(F124=0,F124=""),"",'DAFTAR PELAJAR'!E120)</f>
        <v>K181CMTK007</v>
      </c>
      <c r="F124" s="242">
        <f>IF(OR('DAFTAR PELAJAR'!J120=0,'DAFTAR PELAJAR'!J120=""),"",'DAFTAR PELAJAR'!J120)</f>
        <v>1</v>
      </c>
      <c r="G124" s="140"/>
      <c r="H124" s="138"/>
      <c r="I124" s="138"/>
      <c r="J124" s="138"/>
      <c r="K124" s="138"/>
      <c r="L124" s="138"/>
      <c r="M124" s="138"/>
      <c r="N124" s="138"/>
      <c r="O124" s="138"/>
      <c r="P124" s="139"/>
      <c r="Q124" s="454" t="str">
        <f t="shared" si="3"/>
        <v/>
      </c>
      <c r="R124" s="285"/>
      <c r="S124" s="138"/>
      <c r="T124" s="138"/>
      <c r="U124" s="138"/>
      <c r="V124" s="138"/>
      <c r="W124" s="138"/>
      <c r="X124" s="138"/>
      <c r="Y124" s="138"/>
      <c r="Z124" s="138"/>
      <c r="AA124" s="139"/>
      <c r="AB124" s="224" t="str">
        <f t="shared" si="4"/>
        <v/>
      </c>
      <c r="AC124" s="140"/>
      <c r="AD124" s="138"/>
      <c r="AE124" s="138"/>
      <c r="AF124" s="138"/>
      <c r="AG124" s="138"/>
      <c r="AH124" s="138"/>
      <c r="AI124" s="138"/>
      <c r="AJ124" s="138"/>
      <c r="AK124" s="138"/>
      <c r="AL124" s="362"/>
      <c r="AM124" s="507" t="str">
        <f t="shared" si="5"/>
        <v/>
      </c>
    </row>
    <row r="125" spans="1:39">
      <c r="A125" s="134">
        <v>114</v>
      </c>
      <c r="B125" s="239" t="str">
        <f>IF(OR(F125=0,F125=""),"",'DAFTAR PELAJAR'!B121)</f>
        <v>MUHAMMAD RAZLAN BIN RAZALI</v>
      </c>
      <c r="C125" s="240" t="str">
        <f>IF(OR(F125=0,F125=""),"",'DAFTAR PELAJAR'!C121)</f>
        <v>4 MTK</v>
      </c>
      <c r="D125" s="241">
        <f>IF(OR(F125=0,F125=""),"",'DAFTAR PELAJAR'!D121)</f>
        <v>980104065519</v>
      </c>
      <c r="E125" s="240" t="str">
        <f>IF(OR(F125=0,F125=""),"",'DAFTAR PELAJAR'!E121)</f>
        <v>K571CMTK029</v>
      </c>
      <c r="F125" s="242">
        <f>IF(OR('DAFTAR PELAJAR'!J121=0,'DAFTAR PELAJAR'!J121=""),"",'DAFTAR PELAJAR'!J121)</f>
        <v>1</v>
      </c>
      <c r="G125" s="140"/>
      <c r="H125" s="138"/>
      <c r="I125" s="138"/>
      <c r="J125" s="138"/>
      <c r="K125" s="138"/>
      <c r="L125" s="138"/>
      <c r="M125" s="138"/>
      <c r="N125" s="138"/>
      <c r="O125" s="138"/>
      <c r="P125" s="139"/>
      <c r="Q125" s="454" t="str">
        <f t="shared" si="3"/>
        <v/>
      </c>
      <c r="R125" s="285"/>
      <c r="S125" s="138"/>
      <c r="T125" s="138"/>
      <c r="U125" s="138"/>
      <c r="V125" s="138"/>
      <c r="W125" s="138"/>
      <c r="X125" s="138"/>
      <c r="Y125" s="138"/>
      <c r="Z125" s="138"/>
      <c r="AA125" s="139"/>
      <c r="AB125" s="224" t="str">
        <f t="shared" si="4"/>
        <v/>
      </c>
      <c r="AC125" s="140"/>
      <c r="AD125" s="138"/>
      <c r="AE125" s="138"/>
      <c r="AF125" s="138"/>
      <c r="AG125" s="138"/>
      <c r="AH125" s="138"/>
      <c r="AI125" s="138"/>
      <c r="AJ125" s="138"/>
      <c r="AK125" s="138"/>
      <c r="AL125" s="362"/>
      <c r="AM125" s="507" t="str">
        <f t="shared" si="5"/>
        <v/>
      </c>
    </row>
    <row r="126" spans="1:39">
      <c r="A126" s="134">
        <v>115</v>
      </c>
      <c r="B126" s="239" t="str">
        <f>IF(OR(F126=0,F126=""),"",'DAFTAR PELAJAR'!B122)</f>
        <v>MUHAMMAD ILHAM BIN DANHIL</v>
      </c>
      <c r="C126" s="240" t="str">
        <f>IF(OR(F126=0,F126=""),"",'DAFTAR PELAJAR'!C122)</f>
        <v>4 MTK</v>
      </c>
      <c r="D126" s="241">
        <f>IF(OR(F126=0,F126=""),"",'DAFTAR PELAJAR'!D122)</f>
        <v>980821145503</v>
      </c>
      <c r="E126" s="240" t="str">
        <f>IF(OR(F126=0,F126=""),"",'DAFTAR PELAJAR'!E122)</f>
        <v>K331CMTK019</v>
      </c>
      <c r="F126" s="242">
        <f>IF(OR('DAFTAR PELAJAR'!J122=0,'DAFTAR PELAJAR'!J122=""),"",'DAFTAR PELAJAR'!J122)</f>
        <v>1</v>
      </c>
      <c r="G126" s="140"/>
      <c r="H126" s="138"/>
      <c r="I126" s="138"/>
      <c r="J126" s="138"/>
      <c r="K126" s="138"/>
      <c r="L126" s="138"/>
      <c r="M126" s="138"/>
      <c r="N126" s="138"/>
      <c r="O126" s="138"/>
      <c r="P126" s="139"/>
      <c r="Q126" s="454" t="str">
        <f t="shared" si="3"/>
        <v/>
      </c>
      <c r="R126" s="285"/>
      <c r="S126" s="138"/>
      <c r="T126" s="138"/>
      <c r="U126" s="138"/>
      <c r="V126" s="138"/>
      <c r="W126" s="138"/>
      <c r="X126" s="138"/>
      <c r="Y126" s="138"/>
      <c r="Z126" s="138"/>
      <c r="AA126" s="139"/>
      <c r="AB126" s="224" t="str">
        <f t="shared" si="4"/>
        <v/>
      </c>
      <c r="AC126" s="140"/>
      <c r="AD126" s="138"/>
      <c r="AE126" s="138"/>
      <c r="AF126" s="138"/>
      <c r="AG126" s="138"/>
      <c r="AH126" s="138"/>
      <c r="AI126" s="138"/>
      <c r="AJ126" s="138"/>
      <c r="AK126" s="138"/>
      <c r="AL126" s="362"/>
      <c r="AM126" s="507" t="str">
        <f t="shared" si="5"/>
        <v/>
      </c>
    </row>
    <row r="127" spans="1:39">
      <c r="A127" s="134">
        <v>116</v>
      </c>
      <c r="B127" s="239" t="str">
        <f>IF(OR(F127=0,F127=""),"",'DAFTAR PELAJAR'!B123)</f>
        <v>MUHAMAD AIMAN AINUDDIN BIN MOHAMAD SHARIF</v>
      </c>
      <c r="C127" s="240" t="str">
        <f>IF(OR(F127=0,F127=""),"",'DAFTAR PELAJAR'!C123)</f>
        <v>4 MTK</v>
      </c>
      <c r="D127" s="241">
        <f>IF(OR(F127=0,F127=""),"",'DAFTAR PELAJAR'!D123)</f>
        <v>970523065135</v>
      </c>
      <c r="E127" s="240" t="str">
        <f>IF(OR(F127=0,F127=""),"",'DAFTAR PELAJAR'!E123)</f>
        <v>K591BMTK009</v>
      </c>
      <c r="F127" s="242">
        <f>IF(OR('DAFTAR PELAJAR'!J123=0,'DAFTAR PELAJAR'!J123=""),"",'DAFTAR PELAJAR'!J123)</f>
        <v>1</v>
      </c>
      <c r="G127" s="140"/>
      <c r="H127" s="138"/>
      <c r="I127" s="138"/>
      <c r="J127" s="138"/>
      <c r="K127" s="138"/>
      <c r="L127" s="138"/>
      <c r="M127" s="138"/>
      <c r="N127" s="138"/>
      <c r="O127" s="138"/>
      <c r="P127" s="139"/>
      <c r="Q127" s="454" t="str">
        <f t="shared" si="3"/>
        <v/>
      </c>
      <c r="R127" s="285"/>
      <c r="S127" s="138"/>
      <c r="T127" s="138"/>
      <c r="U127" s="138"/>
      <c r="V127" s="138"/>
      <c r="W127" s="138"/>
      <c r="X127" s="138"/>
      <c r="Y127" s="138"/>
      <c r="Z127" s="138"/>
      <c r="AA127" s="139"/>
      <c r="AB127" s="224" t="str">
        <f t="shared" si="4"/>
        <v/>
      </c>
      <c r="AC127" s="140"/>
      <c r="AD127" s="138"/>
      <c r="AE127" s="138"/>
      <c r="AF127" s="138"/>
      <c r="AG127" s="138"/>
      <c r="AH127" s="138"/>
      <c r="AI127" s="138"/>
      <c r="AJ127" s="138"/>
      <c r="AK127" s="138"/>
      <c r="AL127" s="362"/>
      <c r="AM127" s="507" t="str">
        <f t="shared" si="5"/>
        <v/>
      </c>
    </row>
    <row r="128" spans="1:39">
      <c r="A128" s="134">
        <v>117</v>
      </c>
      <c r="B128" s="239" t="str">
        <f>IF(OR(F128=0,F128=""),"",'DAFTAR PELAJAR'!B124)</f>
        <v>MOHAMAD IZANI BIN ASMADI</v>
      </c>
      <c r="C128" s="240" t="str">
        <f>IF(OR(F128=0,F128=""),"",'DAFTAR PELAJAR'!C124)</f>
        <v>4 MTK</v>
      </c>
      <c r="D128" s="241">
        <f>IF(OR(F128=0,F128=""),"",'DAFTAR PELAJAR'!D124)</f>
        <v>970523065135</v>
      </c>
      <c r="E128" s="240" t="str">
        <f>IF(OR(F128=0,F128=""),"",'DAFTAR PELAJAR'!E124)</f>
        <v>K641BMTK010</v>
      </c>
      <c r="F128" s="242">
        <f>IF(OR('DAFTAR PELAJAR'!J124=0,'DAFTAR PELAJAR'!J124=""),"",'DAFTAR PELAJAR'!J124)</f>
        <v>1</v>
      </c>
      <c r="G128" s="140"/>
      <c r="H128" s="138"/>
      <c r="I128" s="138"/>
      <c r="J128" s="138"/>
      <c r="K128" s="138"/>
      <c r="L128" s="138"/>
      <c r="M128" s="138"/>
      <c r="N128" s="138"/>
      <c r="O128" s="138"/>
      <c r="P128" s="139"/>
      <c r="Q128" s="454" t="str">
        <f t="shared" si="3"/>
        <v/>
      </c>
      <c r="R128" s="285"/>
      <c r="S128" s="138"/>
      <c r="T128" s="138"/>
      <c r="U128" s="138"/>
      <c r="V128" s="138"/>
      <c r="W128" s="138"/>
      <c r="X128" s="138"/>
      <c r="Y128" s="138"/>
      <c r="Z128" s="138"/>
      <c r="AA128" s="139"/>
      <c r="AB128" s="224" t="str">
        <f t="shared" si="4"/>
        <v/>
      </c>
      <c r="AC128" s="140"/>
      <c r="AD128" s="138"/>
      <c r="AE128" s="138"/>
      <c r="AF128" s="138"/>
      <c r="AG128" s="138"/>
      <c r="AH128" s="138"/>
      <c r="AI128" s="138"/>
      <c r="AJ128" s="138"/>
      <c r="AK128" s="138"/>
      <c r="AL128" s="362"/>
      <c r="AM128" s="507" t="str">
        <f t="shared" si="5"/>
        <v/>
      </c>
    </row>
    <row r="129" spans="1:39">
      <c r="A129" s="134">
        <v>118</v>
      </c>
      <c r="B129" s="239" t="str">
        <f>IF(OR(F129=0,F129=""),"",'DAFTAR PELAJAR'!B125)</f>
        <v>AIDA IZZATI BT SULAIMI</v>
      </c>
      <c r="C129" s="240" t="str">
        <f>IF(OR(F129=0,F129=""),"",'DAFTAR PELAJAR'!C125)</f>
        <v>4 WTP</v>
      </c>
      <c r="D129" s="241" t="str">
        <f>IF(OR(F129=0,F129=""),"",'DAFTAR PELAJAR'!D125)</f>
        <v>980227065076</v>
      </c>
      <c r="E129" s="240" t="str">
        <f>IF(OR(F129=0,F129=""),"",'DAFTAR PELAJAR'!E125)</f>
        <v>K591CWTP001</v>
      </c>
      <c r="F129" s="242">
        <f>IF(OR('DAFTAR PELAJAR'!J125=0,'DAFTAR PELAJAR'!J125=""),"",'DAFTAR PELAJAR'!J125)</f>
        <v>1</v>
      </c>
      <c r="G129" s="140"/>
      <c r="H129" s="138"/>
      <c r="I129" s="138"/>
      <c r="J129" s="138"/>
      <c r="K129" s="138"/>
      <c r="L129" s="138"/>
      <c r="M129" s="138"/>
      <c r="N129" s="138"/>
      <c r="O129" s="138"/>
      <c r="P129" s="139"/>
      <c r="Q129" s="454" t="str">
        <f t="shared" si="3"/>
        <v/>
      </c>
      <c r="R129" s="285"/>
      <c r="S129" s="138"/>
      <c r="T129" s="138"/>
      <c r="U129" s="138"/>
      <c r="V129" s="138"/>
      <c r="W129" s="138"/>
      <c r="X129" s="138"/>
      <c r="Y129" s="138"/>
      <c r="Z129" s="138"/>
      <c r="AA129" s="139"/>
      <c r="AB129" s="224" t="str">
        <f t="shared" si="4"/>
        <v/>
      </c>
      <c r="AC129" s="140"/>
      <c r="AD129" s="138"/>
      <c r="AE129" s="138"/>
      <c r="AF129" s="138"/>
      <c r="AG129" s="138"/>
      <c r="AH129" s="138"/>
      <c r="AI129" s="138"/>
      <c r="AJ129" s="138"/>
      <c r="AK129" s="138"/>
      <c r="AL129" s="362"/>
      <c r="AM129" s="507" t="str">
        <f t="shared" si="5"/>
        <v/>
      </c>
    </row>
    <row r="130" spans="1:39">
      <c r="A130" s="134">
        <v>119</v>
      </c>
      <c r="B130" s="239" t="str">
        <f>IF(OR(F130=0,F130=""),"",'DAFTAR PELAJAR'!B126)</f>
        <v>AIN SHAFIQAH BINTI KAMARUL AMRAN</v>
      </c>
      <c r="C130" s="240" t="str">
        <f>IF(OR(F130=0,F130=""),"",'DAFTAR PELAJAR'!C126)</f>
        <v>4 WTP</v>
      </c>
      <c r="D130" s="241" t="str">
        <f>IF(OR(F130=0,F130=""),"",'DAFTAR PELAJAR'!D126)</f>
        <v>980808065402</v>
      </c>
      <c r="E130" s="240" t="str">
        <f>IF(OR(F130=0,F130=""),"",'DAFTAR PELAJAR'!E126)</f>
        <v>K591CWTP002</v>
      </c>
      <c r="F130" s="242">
        <f>IF(OR('DAFTAR PELAJAR'!J126=0,'DAFTAR PELAJAR'!J126=""),"",'DAFTAR PELAJAR'!J126)</f>
        <v>1</v>
      </c>
      <c r="G130" s="140"/>
      <c r="H130" s="138"/>
      <c r="I130" s="138"/>
      <c r="J130" s="138"/>
      <c r="K130" s="138"/>
      <c r="L130" s="138"/>
      <c r="M130" s="138"/>
      <c r="N130" s="138"/>
      <c r="O130" s="138"/>
      <c r="P130" s="139"/>
      <c r="Q130" s="454" t="str">
        <f t="shared" si="3"/>
        <v/>
      </c>
      <c r="R130" s="285"/>
      <c r="S130" s="138"/>
      <c r="T130" s="138"/>
      <c r="U130" s="138"/>
      <c r="V130" s="138"/>
      <c r="W130" s="138"/>
      <c r="X130" s="138"/>
      <c r="Y130" s="138"/>
      <c r="Z130" s="138"/>
      <c r="AA130" s="139"/>
      <c r="AB130" s="224" t="str">
        <f t="shared" si="4"/>
        <v/>
      </c>
      <c r="AC130" s="140"/>
      <c r="AD130" s="138"/>
      <c r="AE130" s="138"/>
      <c r="AF130" s="138"/>
      <c r="AG130" s="138"/>
      <c r="AH130" s="138"/>
      <c r="AI130" s="138"/>
      <c r="AJ130" s="138"/>
      <c r="AK130" s="138"/>
      <c r="AL130" s="362"/>
      <c r="AM130" s="507" t="str">
        <f t="shared" si="5"/>
        <v/>
      </c>
    </row>
    <row r="131" spans="1:39">
      <c r="A131" s="134">
        <v>120</v>
      </c>
      <c r="B131" s="239" t="str">
        <f>IF(OR(F131=0,F131=""),"",'DAFTAR PELAJAR'!B127)</f>
        <v>FARAH ALIAA BINTI AZMI</v>
      </c>
      <c r="C131" s="240" t="str">
        <f>IF(OR(F131=0,F131=""),"",'DAFTAR PELAJAR'!C127)</f>
        <v>4 WTP</v>
      </c>
      <c r="D131" s="241" t="str">
        <f>IF(OR(F131=0,F131=""),"",'DAFTAR PELAJAR'!D127)</f>
        <v>981116065852</v>
      </c>
      <c r="E131" s="240" t="str">
        <f>IF(OR(F131=0,F131=""),"",'DAFTAR PELAJAR'!E127)</f>
        <v>K591CWTP003</v>
      </c>
      <c r="F131" s="242">
        <f>IF(OR('DAFTAR PELAJAR'!J127=0,'DAFTAR PELAJAR'!J127=""),"",'DAFTAR PELAJAR'!J127)</f>
        <v>1</v>
      </c>
      <c r="G131" s="140"/>
      <c r="H131" s="138"/>
      <c r="I131" s="138"/>
      <c r="J131" s="138"/>
      <c r="K131" s="138"/>
      <c r="L131" s="138"/>
      <c r="M131" s="138"/>
      <c r="N131" s="138"/>
      <c r="O131" s="138"/>
      <c r="P131" s="139"/>
      <c r="Q131" s="454" t="str">
        <f t="shared" si="3"/>
        <v/>
      </c>
      <c r="R131" s="285"/>
      <c r="S131" s="138"/>
      <c r="T131" s="138"/>
      <c r="U131" s="138"/>
      <c r="V131" s="138"/>
      <c r="W131" s="138"/>
      <c r="X131" s="138"/>
      <c r="Y131" s="138"/>
      <c r="Z131" s="138"/>
      <c r="AA131" s="139"/>
      <c r="AB131" s="224" t="str">
        <f t="shared" si="4"/>
        <v/>
      </c>
      <c r="AC131" s="140"/>
      <c r="AD131" s="138"/>
      <c r="AE131" s="138"/>
      <c r="AF131" s="138"/>
      <c r="AG131" s="138"/>
      <c r="AH131" s="138"/>
      <c r="AI131" s="138"/>
      <c r="AJ131" s="138"/>
      <c r="AK131" s="138"/>
      <c r="AL131" s="362"/>
      <c r="AM131" s="507" t="str">
        <f t="shared" si="5"/>
        <v/>
      </c>
    </row>
    <row r="132" spans="1:39">
      <c r="A132" s="134">
        <v>121</v>
      </c>
      <c r="B132" s="239" t="str">
        <f>IF(OR(F132=0,F132=""),"",'DAFTAR PELAJAR'!B128)</f>
        <v>FATIN FARHANA BINTI ISHAK</v>
      </c>
      <c r="C132" s="240" t="str">
        <f>IF(OR(F132=0,F132=""),"",'DAFTAR PELAJAR'!C128)</f>
        <v>4 WTP</v>
      </c>
      <c r="D132" s="241" t="str">
        <f>IF(OR(F132=0,F132=""),"",'DAFTAR PELAJAR'!D128)</f>
        <v>980721065610</v>
      </c>
      <c r="E132" s="240" t="str">
        <f>IF(OR(F132=0,F132=""),"",'DAFTAR PELAJAR'!E128)</f>
        <v>K591CWTP004</v>
      </c>
      <c r="F132" s="242">
        <f>IF(OR('DAFTAR PELAJAR'!J128=0,'DAFTAR PELAJAR'!J128=""),"",'DAFTAR PELAJAR'!J128)</f>
        <v>1</v>
      </c>
      <c r="G132" s="140"/>
      <c r="H132" s="138"/>
      <c r="I132" s="138"/>
      <c r="J132" s="138"/>
      <c r="K132" s="138"/>
      <c r="L132" s="138"/>
      <c r="M132" s="138"/>
      <c r="N132" s="138"/>
      <c r="O132" s="138"/>
      <c r="P132" s="139"/>
      <c r="Q132" s="454" t="str">
        <f t="shared" si="3"/>
        <v/>
      </c>
      <c r="R132" s="285"/>
      <c r="S132" s="138"/>
      <c r="T132" s="138"/>
      <c r="U132" s="138"/>
      <c r="V132" s="138"/>
      <c r="W132" s="138"/>
      <c r="X132" s="138"/>
      <c r="Y132" s="138"/>
      <c r="Z132" s="138"/>
      <c r="AA132" s="139"/>
      <c r="AB132" s="224" t="str">
        <f t="shared" si="4"/>
        <v/>
      </c>
      <c r="AC132" s="140"/>
      <c r="AD132" s="138"/>
      <c r="AE132" s="138"/>
      <c r="AF132" s="138"/>
      <c r="AG132" s="138"/>
      <c r="AH132" s="138"/>
      <c r="AI132" s="138"/>
      <c r="AJ132" s="138"/>
      <c r="AK132" s="138"/>
      <c r="AL132" s="362"/>
      <c r="AM132" s="507" t="str">
        <f t="shared" si="5"/>
        <v/>
      </c>
    </row>
    <row r="133" spans="1:39">
      <c r="A133" s="134">
        <v>122</v>
      </c>
      <c r="B133" s="239" t="str">
        <f>IF(OR(F133=0,F133=""),"",'DAFTAR PELAJAR'!B129)</f>
        <v>ISMAIL IKHMAL BIN MOHD NAPIAH</v>
      </c>
      <c r="C133" s="240" t="str">
        <f>IF(OR(F133=0,F133=""),"",'DAFTAR PELAJAR'!C129)</f>
        <v>4 WTP</v>
      </c>
      <c r="D133" s="241" t="str">
        <f>IF(OR(F133=0,F133=""),"",'DAFTAR PELAJAR'!D129)</f>
        <v>980512055379</v>
      </c>
      <c r="E133" s="240" t="str">
        <f>IF(OR(F133=0,F133=""),"",'DAFTAR PELAJAR'!E129)</f>
        <v>K591CWTP005</v>
      </c>
      <c r="F133" s="242">
        <f>IF(OR('DAFTAR PELAJAR'!J129=0,'DAFTAR PELAJAR'!J129=""),"",'DAFTAR PELAJAR'!J129)</f>
        <v>1</v>
      </c>
      <c r="G133" s="140"/>
      <c r="H133" s="138"/>
      <c r="I133" s="138"/>
      <c r="J133" s="138"/>
      <c r="K133" s="138"/>
      <c r="L133" s="138"/>
      <c r="M133" s="138"/>
      <c r="N133" s="138"/>
      <c r="O133" s="138"/>
      <c r="P133" s="139"/>
      <c r="Q133" s="454" t="str">
        <f t="shared" si="3"/>
        <v/>
      </c>
      <c r="R133" s="285"/>
      <c r="S133" s="138"/>
      <c r="T133" s="138"/>
      <c r="U133" s="138"/>
      <c r="V133" s="138"/>
      <c r="W133" s="138"/>
      <c r="X133" s="138"/>
      <c r="Y133" s="138"/>
      <c r="Z133" s="138"/>
      <c r="AA133" s="139"/>
      <c r="AB133" s="224" t="str">
        <f t="shared" si="4"/>
        <v/>
      </c>
      <c r="AC133" s="140"/>
      <c r="AD133" s="138"/>
      <c r="AE133" s="138"/>
      <c r="AF133" s="138"/>
      <c r="AG133" s="138"/>
      <c r="AH133" s="138"/>
      <c r="AI133" s="138"/>
      <c r="AJ133" s="138"/>
      <c r="AK133" s="138"/>
      <c r="AL133" s="362"/>
      <c r="AM133" s="507" t="str">
        <f t="shared" si="5"/>
        <v/>
      </c>
    </row>
    <row r="134" spans="1:39">
      <c r="A134" s="134">
        <v>123</v>
      </c>
      <c r="B134" s="239" t="str">
        <f>IF(OR(F134=0,F134=""),"",'DAFTAR PELAJAR'!B130)</f>
        <v>MUHAMAD FARIS BIN MAHADI</v>
      </c>
      <c r="C134" s="240" t="str">
        <f>IF(OR(F134=0,F134=""),"",'DAFTAR PELAJAR'!C130)</f>
        <v>4 WTP</v>
      </c>
      <c r="D134" s="241" t="str">
        <f>IF(OR(F134=0,F134=""),"",'DAFTAR PELAJAR'!D130)</f>
        <v>980303065351</v>
      </c>
      <c r="E134" s="240" t="str">
        <f>IF(OR(F134=0,F134=""),"",'DAFTAR PELAJAR'!E130)</f>
        <v>K591CWTP007</v>
      </c>
      <c r="F134" s="242">
        <f>IF(OR('DAFTAR PELAJAR'!J130=0,'DAFTAR PELAJAR'!J130=""),"",'DAFTAR PELAJAR'!J130)</f>
        <v>1</v>
      </c>
      <c r="G134" s="140"/>
      <c r="H134" s="138"/>
      <c r="I134" s="138"/>
      <c r="J134" s="138"/>
      <c r="K134" s="138"/>
      <c r="L134" s="138"/>
      <c r="M134" s="138"/>
      <c r="N134" s="138"/>
      <c r="O134" s="138"/>
      <c r="P134" s="139"/>
      <c r="Q134" s="454" t="str">
        <f t="shared" si="3"/>
        <v/>
      </c>
      <c r="R134" s="285"/>
      <c r="S134" s="138"/>
      <c r="T134" s="138"/>
      <c r="U134" s="138"/>
      <c r="V134" s="138"/>
      <c r="W134" s="138"/>
      <c r="X134" s="138"/>
      <c r="Y134" s="138"/>
      <c r="Z134" s="138"/>
      <c r="AA134" s="139"/>
      <c r="AB134" s="224" t="str">
        <f t="shared" si="4"/>
        <v/>
      </c>
      <c r="AC134" s="140"/>
      <c r="AD134" s="138"/>
      <c r="AE134" s="138"/>
      <c r="AF134" s="138"/>
      <c r="AG134" s="138"/>
      <c r="AH134" s="138"/>
      <c r="AI134" s="138"/>
      <c r="AJ134" s="138"/>
      <c r="AK134" s="138"/>
      <c r="AL134" s="362"/>
      <c r="AM134" s="507" t="str">
        <f t="shared" si="5"/>
        <v/>
      </c>
    </row>
    <row r="135" spans="1:39">
      <c r="A135" s="134">
        <v>124</v>
      </c>
      <c r="B135" s="239" t="str">
        <f>IF(OR(F135=0,F135=""),"",'DAFTAR PELAJAR'!B131)</f>
        <v>MUHAMAD SUZAIMEY AFIEZE BIN MUHAMAD ASME</v>
      </c>
      <c r="C135" s="240" t="str">
        <f>IF(OR(F135=0,F135=""),"",'DAFTAR PELAJAR'!C131)</f>
        <v>4 WTP</v>
      </c>
      <c r="D135" s="241" t="str">
        <f>IF(OR(F135=0,F135=""),"",'DAFTAR PELAJAR'!D131)</f>
        <v>980610035195</v>
      </c>
      <c r="E135" s="240" t="str">
        <f>IF(OR(F135=0,F135=""),"",'DAFTAR PELAJAR'!E131)</f>
        <v>K591CWTP008</v>
      </c>
      <c r="F135" s="242">
        <f>IF(OR('DAFTAR PELAJAR'!J131=0,'DAFTAR PELAJAR'!J131=""),"",'DAFTAR PELAJAR'!J131)</f>
        <v>1</v>
      </c>
      <c r="G135" s="140"/>
      <c r="H135" s="138"/>
      <c r="I135" s="138"/>
      <c r="J135" s="138"/>
      <c r="K135" s="138"/>
      <c r="L135" s="138"/>
      <c r="M135" s="138"/>
      <c r="N135" s="138"/>
      <c r="O135" s="138"/>
      <c r="P135" s="139"/>
      <c r="Q135" s="454" t="str">
        <f t="shared" si="3"/>
        <v/>
      </c>
      <c r="R135" s="285"/>
      <c r="S135" s="138"/>
      <c r="T135" s="138"/>
      <c r="U135" s="138"/>
      <c r="V135" s="138"/>
      <c r="W135" s="138"/>
      <c r="X135" s="138"/>
      <c r="Y135" s="138"/>
      <c r="Z135" s="138"/>
      <c r="AA135" s="139"/>
      <c r="AB135" s="224" t="str">
        <f t="shared" si="4"/>
        <v/>
      </c>
      <c r="AC135" s="140"/>
      <c r="AD135" s="138"/>
      <c r="AE135" s="138"/>
      <c r="AF135" s="138"/>
      <c r="AG135" s="138"/>
      <c r="AH135" s="138"/>
      <c r="AI135" s="138"/>
      <c r="AJ135" s="138"/>
      <c r="AK135" s="138"/>
      <c r="AL135" s="362"/>
      <c r="AM135" s="507" t="str">
        <f t="shared" si="5"/>
        <v/>
      </c>
    </row>
    <row r="136" spans="1:39">
      <c r="A136" s="134">
        <v>125</v>
      </c>
      <c r="B136" s="239" t="str">
        <f>IF(OR(F136=0,F136=""),"",'DAFTAR PELAJAR'!B132)</f>
        <v>MUSTAQIM SHAH BIN  ABU BAKAR</v>
      </c>
      <c r="C136" s="240" t="str">
        <f>IF(OR(F136=0,F136=""),"",'DAFTAR PELAJAR'!C132)</f>
        <v>4 WTP</v>
      </c>
      <c r="D136" s="241" t="str">
        <f>IF(OR(F136=0,F136=""),"",'DAFTAR PELAJAR'!D132)</f>
        <v>981005065315</v>
      </c>
      <c r="E136" s="240" t="str">
        <f>IF(OR(F136=0,F136=""),"",'DAFTAR PELAJAR'!E132)</f>
        <v>K591CWTP011</v>
      </c>
      <c r="F136" s="242">
        <f>IF(OR('DAFTAR PELAJAR'!J132=0,'DAFTAR PELAJAR'!J132=""),"",'DAFTAR PELAJAR'!J132)</f>
        <v>1</v>
      </c>
      <c r="G136" s="140"/>
      <c r="H136" s="138"/>
      <c r="I136" s="138"/>
      <c r="J136" s="138"/>
      <c r="K136" s="138"/>
      <c r="L136" s="138"/>
      <c r="M136" s="138"/>
      <c r="N136" s="138"/>
      <c r="O136" s="138"/>
      <c r="P136" s="139"/>
      <c r="Q136" s="454" t="str">
        <f t="shared" si="3"/>
        <v/>
      </c>
      <c r="R136" s="285"/>
      <c r="S136" s="138"/>
      <c r="T136" s="138"/>
      <c r="U136" s="138"/>
      <c r="V136" s="138"/>
      <c r="W136" s="138"/>
      <c r="X136" s="138"/>
      <c r="Y136" s="138"/>
      <c r="Z136" s="138"/>
      <c r="AA136" s="139"/>
      <c r="AB136" s="224" t="str">
        <f t="shared" si="4"/>
        <v/>
      </c>
      <c r="AC136" s="140"/>
      <c r="AD136" s="138"/>
      <c r="AE136" s="138"/>
      <c r="AF136" s="138"/>
      <c r="AG136" s="138"/>
      <c r="AH136" s="138"/>
      <c r="AI136" s="138"/>
      <c r="AJ136" s="138"/>
      <c r="AK136" s="138"/>
      <c r="AL136" s="362"/>
      <c r="AM136" s="507" t="str">
        <f t="shared" si="5"/>
        <v/>
      </c>
    </row>
    <row r="137" spans="1:39">
      <c r="A137" s="134">
        <v>126</v>
      </c>
      <c r="B137" s="239" t="str">
        <f>IF(OR(F137=0,F137=""),"",'DAFTAR PELAJAR'!B133)</f>
        <v>NOOR IZATUL AMIRA BT ABDUL MALIK</v>
      </c>
      <c r="C137" s="240" t="str">
        <f>IF(OR(F137=0,F137=""),"",'DAFTAR PELAJAR'!C133)</f>
        <v>4 WTP</v>
      </c>
      <c r="D137" s="241" t="str">
        <f>IF(OR(F137=0,F137=""),"",'DAFTAR PELAJAR'!D133)</f>
        <v>980923066232</v>
      </c>
      <c r="E137" s="240" t="str">
        <f>IF(OR(F137=0,F137=""),"",'DAFTAR PELAJAR'!E133)</f>
        <v>K591CWTP012</v>
      </c>
      <c r="F137" s="242">
        <f>IF(OR('DAFTAR PELAJAR'!J133=0,'DAFTAR PELAJAR'!J133=""),"",'DAFTAR PELAJAR'!J133)</f>
        <v>1</v>
      </c>
      <c r="G137" s="140"/>
      <c r="H137" s="138"/>
      <c r="I137" s="138"/>
      <c r="J137" s="138"/>
      <c r="K137" s="138"/>
      <c r="L137" s="138"/>
      <c r="M137" s="138"/>
      <c r="N137" s="138"/>
      <c r="O137" s="138"/>
      <c r="P137" s="139"/>
      <c r="Q137" s="454" t="str">
        <f t="shared" si="3"/>
        <v/>
      </c>
      <c r="R137" s="285"/>
      <c r="S137" s="138"/>
      <c r="T137" s="138"/>
      <c r="U137" s="138"/>
      <c r="V137" s="138"/>
      <c r="W137" s="138"/>
      <c r="X137" s="138"/>
      <c r="Y137" s="138"/>
      <c r="Z137" s="138"/>
      <c r="AA137" s="139"/>
      <c r="AB137" s="224" t="str">
        <f t="shared" si="4"/>
        <v/>
      </c>
      <c r="AC137" s="140"/>
      <c r="AD137" s="138"/>
      <c r="AE137" s="138"/>
      <c r="AF137" s="138"/>
      <c r="AG137" s="138"/>
      <c r="AH137" s="138"/>
      <c r="AI137" s="138"/>
      <c r="AJ137" s="138"/>
      <c r="AK137" s="138"/>
      <c r="AL137" s="362"/>
      <c r="AM137" s="507" t="str">
        <f t="shared" si="5"/>
        <v/>
      </c>
    </row>
    <row r="138" spans="1:39">
      <c r="A138" s="134">
        <v>127</v>
      </c>
      <c r="B138" s="239" t="str">
        <f>IF(OR(F138=0,F138=""),"",'DAFTAR PELAJAR'!B134)</f>
        <v>NORSHAMIMI BINTI MUHAMAD SHARIMAN</v>
      </c>
      <c r="C138" s="240" t="str">
        <f>IF(OR(F138=0,F138=""),"",'DAFTAR PELAJAR'!C134)</f>
        <v>4 WTP</v>
      </c>
      <c r="D138" s="241" t="str">
        <f>IF(OR(F138=0,F138=""),"",'DAFTAR PELAJAR'!D134)</f>
        <v>980410035836</v>
      </c>
      <c r="E138" s="240" t="str">
        <f>IF(OR(F138=0,F138=""),"",'DAFTAR PELAJAR'!E134)</f>
        <v>K591CWTP013</v>
      </c>
      <c r="F138" s="242">
        <f>IF(OR('DAFTAR PELAJAR'!J134=0,'DAFTAR PELAJAR'!J134=""),"",'DAFTAR PELAJAR'!J134)</f>
        <v>1</v>
      </c>
      <c r="G138" s="140"/>
      <c r="H138" s="138"/>
      <c r="I138" s="138"/>
      <c r="J138" s="138"/>
      <c r="K138" s="138"/>
      <c r="L138" s="138"/>
      <c r="M138" s="138"/>
      <c r="N138" s="138"/>
      <c r="O138" s="138"/>
      <c r="P138" s="139"/>
      <c r="Q138" s="454" t="str">
        <f t="shared" si="3"/>
        <v/>
      </c>
      <c r="R138" s="285"/>
      <c r="S138" s="138"/>
      <c r="T138" s="138"/>
      <c r="U138" s="138"/>
      <c r="V138" s="138"/>
      <c r="W138" s="138"/>
      <c r="X138" s="138"/>
      <c r="Y138" s="138"/>
      <c r="Z138" s="138"/>
      <c r="AA138" s="139"/>
      <c r="AB138" s="224" t="str">
        <f t="shared" si="4"/>
        <v/>
      </c>
      <c r="AC138" s="140"/>
      <c r="AD138" s="138"/>
      <c r="AE138" s="138"/>
      <c r="AF138" s="138"/>
      <c r="AG138" s="138"/>
      <c r="AH138" s="138"/>
      <c r="AI138" s="138"/>
      <c r="AJ138" s="138"/>
      <c r="AK138" s="138"/>
      <c r="AL138" s="362"/>
      <c r="AM138" s="507" t="str">
        <f t="shared" si="5"/>
        <v/>
      </c>
    </row>
    <row r="139" spans="1:39">
      <c r="A139" s="134">
        <v>128</v>
      </c>
      <c r="B139" s="239" t="str">
        <f>IF(OR(F139=0,F139=""),"",'DAFTAR PELAJAR'!B135)</f>
        <v>SAIYIDATINA AISYAH BINTI MOHMAD NAZRI</v>
      </c>
      <c r="C139" s="240" t="str">
        <f>IF(OR(F139=0,F139=""),"",'DAFTAR PELAJAR'!C135)</f>
        <v>4 WTP</v>
      </c>
      <c r="D139" s="241" t="str">
        <f>IF(OR(F139=0,F139=""),"",'DAFTAR PELAJAR'!D135)</f>
        <v>980918065710</v>
      </c>
      <c r="E139" s="240" t="str">
        <f>IF(OR(F139=0,F139=""),"",'DAFTAR PELAJAR'!E135)</f>
        <v>K591CWTP015</v>
      </c>
      <c r="F139" s="242">
        <f>IF(OR('DAFTAR PELAJAR'!J135=0,'DAFTAR PELAJAR'!J135=""),"",'DAFTAR PELAJAR'!J135)</f>
        <v>1</v>
      </c>
      <c r="G139" s="140"/>
      <c r="H139" s="138"/>
      <c r="I139" s="138"/>
      <c r="J139" s="138"/>
      <c r="K139" s="138"/>
      <c r="L139" s="138"/>
      <c r="M139" s="138"/>
      <c r="N139" s="138"/>
      <c r="O139" s="138"/>
      <c r="P139" s="139"/>
      <c r="Q139" s="454" t="str">
        <f t="shared" si="3"/>
        <v/>
      </c>
      <c r="R139" s="285"/>
      <c r="S139" s="138"/>
      <c r="T139" s="138"/>
      <c r="U139" s="138"/>
      <c r="V139" s="138"/>
      <c r="W139" s="138"/>
      <c r="X139" s="138"/>
      <c r="Y139" s="138"/>
      <c r="Z139" s="138"/>
      <c r="AA139" s="139"/>
      <c r="AB139" s="224" t="str">
        <f t="shared" si="4"/>
        <v/>
      </c>
      <c r="AC139" s="140"/>
      <c r="AD139" s="138"/>
      <c r="AE139" s="138"/>
      <c r="AF139" s="138"/>
      <c r="AG139" s="138"/>
      <c r="AH139" s="138"/>
      <c r="AI139" s="138"/>
      <c r="AJ139" s="138"/>
      <c r="AK139" s="138"/>
      <c r="AL139" s="362"/>
      <c r="AM139" s="507" t="str">
        <f t="shared" si="5"/>
        <v/>
      </c>
    </row>
    <row r="140" spans="1:39">
      <c r="A140" s="134">
        <v>129</v>
      </c>
      <c r="B140" s="239" t="str">
        <f>IF(OR(F140=0,F140=""),"",'DAFTAR PELAJAR'!B136)</f>
        <v>SYED AKIL BIN SY OTHMAN</v>
      </c>
      <c r="C140" s="240" t="str">
        <f>IF(OR(F140=0,F140=""),"",'DAFTAR PELAJAR'!C136)</f>
        <v>4 WTP</v>
      </c>
      <c r="D140" s="241" t="str">
        <f>IF(OR(F140=0,F140=""),"",'DAFTAR PELAJAR'!D136)</f>
        <v>980927065747</v>
      </c>
      <c r="E140" s="240" t="str">
        <f>IF(OR(F140=0,F140=""),"",'DAFTAR PELAJAR'!E136)</f>
        <v>K591CWTP016</v>
      </c>
      <c r="F140" s="242">
        <f>IF(OR('DAFTAR PELAJAR'!J136=0,'DAFTAR PELAJAR'!J136=""),"",'DAFTAR PELAJAR'!J136)</f>
        <v>1</v>
      </c>
      <c r="G140" s="140"/>
      <c r="H140" s="138"/>
      <c r="I140" s="138"/>
      <c r="J140" s="138"/>
      <c r="K140" s="138"/>
      <c r="L140" s="138"/>
      <c r="M140" s="138"/>
      <c r="N140" s="138"/>
      <c r="O140" s="138"/>
      <c r="P140" s="139"/>
      <c r="Q140" s="454" t="str">
        <f t="shared" si="3"/>
        <v/>
      </c>
      <c r="R140" s="285"/>
      <c r="S140" s="138"/>
      <c r="T140" s="138"/>
      <c r="U140" s="138"/>
      <c r="V140" s="138"/>
      <c r="W140" s="138"/>
      <c r="X140" s="138"/>
      <c r="Y140" s="138"/>
      <c r="Z140" s="138"/>
      <c r="AA140" s="139"/>
      <c r="AB140" s="224" t="str">
        <f t="shared" si="4"/>
        <v/>
      </c>
      <c r="AC140" s="140"/>
      <c r="AD140" s="138"/>
      <c r="AE140" s="138"/>
      <c r="AF140" s="138"/>
      <c r="AG140" s="138"/>
      <c r="AH140" s="138"/>
      <c r="AI140" s="138"/>
      <c r="AJ140" s="138"/>
      <c r="AK140" s="138"/>
      <c r="AL140" s="362"/>
      <c r="AM140" s="507" t="str">
        <f t="shared" si="5"/>
        <v/>
      </c>
    </row>
    <row r="141" spans="1:39">
      <c r="A141" s="134">
        <v>130</v>
      </c>
      <c r="B141" s="239" t="str">
        <f>IF(OR(F141=0,F141=""),"",'DAFTAR PELAJAR'!B137)</f>
        <v>YUSSAKIRRA SAKILLA BINTI SHAMSUDIN</v>
      </c>
      <c r="C141" s="240" t="str">
        <f>IF(OR(F141=0,F141=""),"",'DAFTAR PELAJAR'!C137)</f>
        <v>4 WTP</v>
      </c>
      <c r="D141" s="241" t="str">
        <f>IF(OR(F141=0,F141=""),"",'DAFTAR PELAJAR'!D137)</f>
        <v>980318065952</v>
      </c>
      <c r="E141" s="240" t="str">
        <f>IF(OR(F141=0,F141=""),"",'DAFTAR PELAJAR'!E137)</f>
        <v>K591CWTP017</v>
      </c>
      <c r="F141" s="242">
        <f>IF(OR('DAFTAR PELAJAR'!J137=0,'DAFTAR PELAJAR'!J137=""),"",'DAFTAR PELAJAR'!J137)</f>
        <v>1</v>
      </c>
      <c r="G141" s="140"/>
      <c r="H141" s="138"/>
      <c r="I141" s="138"/>
      <c r="J141" s="138"/>
      <c r="K141" s="138"/>
      <c r="L141" s="138"/>
      <c r="M141" s="138"/>
      <c r="N141" s="138"/>
      <c r="O141" s="138"/>
      <c r="P141" s="139"/>
      <c r="Q141" s="454" t="str">
        <f t="shared" ref="Q141:Q204" si="6">IFERROR(AVERAGE(G141:P141),"")</f>
        <v/>
      </c>
      <c r="R141" s="285"/>
      <c r="S141" s="138"/>
      <c r="T141" s="138"/>
      <c r="U141" s="138"/>
      <c r="V141" s="138"/>
      <c r="W141" s="138"/>
      <c r="X141" s="138"/>
      <c r="Y141" s="138"/>
      <c r="Z141" s="138"/>
      <c r="AA141" s="139"/>
      <c r="AB141" s="224" t="str">
        <f t="shared" ref="AB141:AB204" si="7">IFERROR(AVERAGE(R141:AA141),"")</f>
        <v/>
      </c>
      <c r="AC141" s="140"/>
      <c r="AD141" s="138"/>
      <c r="AE141" s="138"/>
      <c r="AF141" s="138"/>
      <c r="AG141" s="138"/>
      <c r="AH141" s="138"/>
      <c r="AI141" s="138"/>
      <c r="AJ141" s="138"/>
      <c r="AK141" s="138"/>
      <c r="AL141" s="362"/>
      <c r="AM141" s="507" t="str">
        <f t="shared" ref="AM141:AM204" si="8">IFERROR(AVERAGE(AC141:AL141),"")</f>
        <v/>
      </c>
    </row>
    <row r="142" spans="1:39">
      <c r="A142" s="134">
        <v>131</v>
      </c>
      <c r="B142" s="239" t="str">
        <f>IF(OR(F142=0,F142=""),"",'DAFTAR PELAJAR'!B138)</f>
        <v>ZANORRASYIDAH BINTI ZULKEPLI</v>
      </c>
      <c r="C142" s="240" t="str">
        <f>IF(OR(F142=0,F142=""),"",'DAFTAR PELAJAR'!C138)</f>
        <v>4 WTP</v>
      </c>
      <c r="D142" s="241" t="str">
        <f>IF(OR(F142=0,F142=""),"",'DAFTAR PELAJAR'!D138)</f>
        <v>981226116518</v>
      </c>
      <c r="E142" s="240" t="str">
        <f>IF(OR(F142=0,F142=""),"",'DAFTAR PELAJAR'!E138)</f>
        <v>K591CWTP018</v>
      </c>
      <c r="F142" s="242">
        <f>IF(OR('DAFTAR PELAJAR'!J138=0,'DAFTAR PELAJAR'!J138=""),"",'DAFTAR PELAJAR'!J138)</f>
        <v>1</v>
      </c>
      <c r="G142" s="140"/>
      <c r="H142" s="138"/>
      <c r="I142" s="138"/>
      <c r="J142" s="138"/>
      <c r="K142" s="138"/>
      <c r="L142" s="138"/>
      <c r="M142" s="138"/>
      <c r="N142" s="138"/>
      <c r="O142" s="138"/>
      <c r="P142" s="139"/>
      <c r="Q142" s="454" t="str">
        <f t="shared" si="6"/>
        <v/>
      </c>
      <c r="R142" s="285"/>
      <c r="S142" s="138"/>
      <c r="T142" s="138"/>
      <c r="U142" s="138"/>
      <c r="V142" s="138"/>
      <c r="W142" s="138"/>
      <c r="X142" s="138"/>
      <c r="Y142" s="138"/>
      <c r="Z142" s="138"/>
      <c r="AA142" s="139"/>
      <c r="AB142" s="224" t="str">
        <f t="shared" si="7"/>
        <v/>
      </c>
      <c r="AC142" s="140"/>
      <c r="AD142" s="138"/>
      <c r="AE142" s="138"/>
      <c r="AF142" s="138"/>
      <c r="AG142" s="138"/>
      <c r="AH142" s="138"/>
      <c r="AI142" s="138"/>
      <c r="AJ142" s="138"/>
      <c r="AK142" s="138"/>
      <c r="AL142" s="362"/>
      <c r="AM142" s="507" t="str">
        <f t="shared" si="8"/>
        <v/>
      </c>
    </row>
    <row r="143" spans="1:39">
      <c r="A143" s="134">
        <v>132</v>
      </c>
      <c r="B143" s="239" t="str">
        <f>IF(OR(F143=0,F143=""),"",'DAFTAR PELAJAR'!B139)</f>
        <v/>
      </c>
      <c r="C143" s="240" t="str">
        <f>IF(OR(F143=0,F143=""),"",'DAFTAR PELAJAR'!C139)</f>
        <v/>
      </c>
      <c r="D143" s="241" t="str">
        <f>IF(OR(F143=0,F143=""),"",'DAFTAR PELAJAR'!D139)</f>
        <v/>
      </c>
      <c r="E143" s="240" t="str">
        <f>IF(OR(F143=0,F143=""),"",'DAFTAR PELAJAR'!E139)</f>
        <v/>
      </c>
      <c r="F143" s="242" t="str">
        <f>IF(OR('DAFTAR PELAJAR'!J139=0,'DAFTAR PELAJAR'!J139=""),"",'DAFTAR PELAJAR'!J139)</f>
        <v/>
      </c>
      <c r="G143" s="140"/>
      <c r="H143" s="138"/>
      <c r="I143" s="138"/>
      <c r="J143" s="138"/>
      <c r="K143" s="138"/>
      <c r="L143" s="138"/>
      <c r="M143" s="138"/>
      <c r="N143" s="138"/>
      <c r="O143" s="138"/>
      <c r="P143" s="139"/>
      <c r="Q143" s="454" t="str">
        <f t="shared" si="6"/>
        <v/>
      </c>
      <c r="R143" s="285"/>
      <c r="S143" s="138"/>
      <c r="T143" s="138"/>
      <c r="U143" s="138"/>
      <c r="V143" s="138"/>
      <c r="W143" s="138"/>
      <c r="X143" s="138"/>
      <c r="Y143" s="138"/>
      <c r="Z143" s="138"/>
      <c r="AA143" s="139"/>
      <c r="AB143" s="224" t="str">
        <f t="shared" si="7"/>
        <v/>
      </c>
      <c r="AC143" s="140"/>
      <c r="AD143" s="138"/>
      <c r="AE143" s="138"/>
      <c r="AF143" s="138"/>
      <c r="AG143" s="138"/>
      <c r="AH143" s="138"/>
      <c r="AI143" s="138"/>
      <c r="AJ143" s="138"/>
      <c r="AK143" s="138"/>
      <c r="AL143" s="362"/>
      <c r="AM143" s="507" t="str">
        <f t="shared" si="8"/>
        <v/>
      </c>
    </row>
    <row r="144" spans="1:39">
      <c r="A144" s="134">
        <v>133</v>
      </c>
      <c r="B144" s="239" t="str">
        <f>IF(OR(F144=0,F144=""),"",'DAFTAR PELAJAR'!B140)</f>
        <v/>
      </c>
      <c r="C144" s="240" t="str">
        <f>IF(OR(F144=0,F144=""),"",'DAFTAR PELAJAR'!C140)</f>
        <v/>
      </c>
      <c r="D144" s="241" t="str">
        <f>IF(OR(F144=0,F144=""),"",'DAFTAR PELAJAR'!D140)</f>
        <v/>
      </c>
      <c r="E144" s="240" t="str">
        <f>IF(OR(F144=0,F144=""),"",'DAFTAR PELAJAR'!E140)</f>
        <v/>
      </c>
      <c r="F144" s="242" t="str">
        <f>IF(OR('DAFTAR PELAJAR'!J140=0,'DAFTAR PELAJAR'!J140=""),"",'DAFTAR PELAJAR'!J140)</f>
        <v/>
      </c>
      <c r="G144" s="140"/>
      <c r="H144" s="138"/>
      <c r="I144" s="138"/>
      <c r="J144" s="138"/>
      <c r="K144" s="138"/>
      <c r="L144" s="138"/>
      <c r="M144" s="138"/>
      <c r="N144" s="138"/>
      <c r="O144" s="138"/>
      <c r="P144" s="139"/>
      <c r="Q144" s="454" t="str">
        <f t="shared" si="6"/>
        <v/>
      </c>
      <c r="R144" s="285"/>
      <c r="S144" s="138"/>
      <c r="T144" s="138"/>
      <c r="U144" s="138"/>
      <c r="V144" s="138"/>
      <c r="W144" s="138"/>
      <c r="X144" s="138"/>
      <c r="Y144" s="138"/>
      <c r="Z144" s="138"/>
      <c r="AA144" s="139"/>
      <c r="AB144" s="224" t="str">
        <f t="shared" si="7"/>
        <v/>
      </c>
      <c r="AC144" s="140"/>
      <c r="AD144" s="138"/>
      <c r="AE144" s="138"/>
      <c r="AF144" s="138"/>
      <c r="AG144" s="138"/>
      <c r="AH144" s="138"/>
      <c r="AI144" s="138"/>
      <c r="AJ144" s="138"/>
      <c r="AK144" s="138"/>
      <c r="AL144" s="362"/>
      <c r="AM144" s="507" t="str">
        <f t="shared" si="8"/>
        <v/>
      </c>
    </row>
    <row r="145" spans="1:39">
      <c r="A145" s="134">
        <v>134</v>
      </c>
      <c r="B145" s="239" t="str">
        <f>IF(OR(F145=0,F145=""),"",'DAFTAR PELAJAR'!B141)</f>
        <v/>
      </c>
      <c r="C145" s="240" t="str">
        <f>IF(OR(F145=0,F145=""),"",'DAFTAR PELAJAR'!C141)</f>
        <v/>
      </c>
      <c r="D145" s="241" t="str">
        <f>IF(OR(F145=0,F145=""),"",'DAFTAR PELAJAR'!D141)</f>
        <v/>
      </c>
      <c r="E145" s="240" t="str">
        <f>IF(OR(F145=0,F145=""),"",'DAFTAR PELAJAR'!E141)</f>
        <v/>
      </c>
      <c r="F145" s="242" t="str">
        <f>IF(OR('DAFTAR PELAJAR'!J141=0,'DAFTAR PELAJAR'!J141=""),"",'DAFTAR PELAJAR'!J141)</f>
        <v/>
      </c>
      <c r="G145" s="140"/>
      <c r="H145" s="138"/>
      <c r="I145" s="138"/>
      <c r="J145" s="138"/>
      <c r="K145" s="138"/>
      <c r="L145" s="138"/>
      <c r="M145" s="138"/>
      <c r="N145" s="138"/>
      <c r="O145" s="138"/>
      <c r="P145" s="139"/>
      <c r="Q145" s="454" t="str">
        <f t="shared" si="6"/>
        <v/>
      </c>
      <c r="R145" s="285"/>
      <c r="S145" s="138"/>
      <c r="T145" s="138"/>
      <c r="U145" s="138"/>
      <c r="V145" s="138"/>
      <c r="W145" s="138"/>
      <c r="X145" s="138"/>
      <c r="Y145" s="138"/>
      <c r="Z145" s="138"/>
      <c r="AA145" s="139"/>
      <c r="AB145" s="224" t="str">
        <f t="shared" si="7"/>
        <v/>
      </c>
      <c r="AC145" s="140"/>
      <c r="AD145" s="138"/>
      <c r="AE145" s="138"/>
      <c r="AF145" s="138"/>
      <c r="AG145" s="138"/>
      <c r="AH145" s="138"/>
      <c r="AI145" s="138"/>
      <c r="AJ145" s="138"/>
      <c r="AK145" s="138"/>
      <c r="AL145" s="362"/>
      <c r="AM145" s="507" t="str">
        <f t="shared" si="8"/>
        <v/>
      </c>
    </row>
    <row r="146" spans="1:39">
      <c r="A146" s="134">
        <v>135</v>
      </c>
      <c r="B146" s="239" t="str">
        <f>IF(OR(F146=0,F146=""),"",'DAFTAR PELAJAR'!B142)</f>
        <v/>
      </c>
      <c r="C146" s="240" t="str">
        <f>IF(OR(F146=0,F146=""),"",'DAFTAR PELAJAR'!C142)</f>
        <v/>
      </c>
      <c r="D146" s="241" t="str">
        <f>IF(OR(F146=0,F146=""),"",'DAFTAR PELAJAR'!D142)</f>
        <v/>
      </c>
      <c r="E146" s="240" t="str">
        <f>IF(OR(F146=0,F146=""),"",'DAFTAR PELAJAR'!E142)</f>
        <v/>
      </c>
      <c r="F146" s="242" t="str">
        <f>IF(OR('DAFTAR PELAJAR'!J142=0,'DAFTAR PELAJAR'!J142=""),"",'DAFTAR PELAJAR'!J142)</f>
        <v/>
      </c>
      <c r="G146" s="140"/>
      <c r="H146" s="138"/>
      <c r="I146" s="138"/>
      <c r="J146" s="138"/>
      <c r="K146" s="138"/>
      <c r="L146" s="138"/>
      <c r="M146" s="138"/>
      <c r="N146" s="138"/>
      <c r="O146" s="138"/>
      <c r="P146" s="139"/>
      <c r="Q146" s="454" t="str">
        <f t="shared" si="6"/>
        <v/>
      </c>
      <c r="R146" s="285"/>
      <c r="S146" s="138"/>
      <c r="T146" s="138"/>
      <c r="U146" s="138"/>
      <c r="V146" s="138"/>
      <c r="W146" s="138"/>
      <c r="X146" s="138"/>
      <c r="Y146" s="138"/>
      <c r="Z146" s="138"/>
      <c r="AA146" s="139"/>
      <c r="AB146" s="224" t="str">
        <f t="shared" si="7"/>
        <v/>
      </c>
      <c r="AC146" s="140"/>
      <c r="AD146" s="138"/>
      <c r="AE146" s="138"/>
      <c r="AF146" s="138"/>
      <c r="AG146" s="138"/>
      <c r="AH146" s="138"/>
      <c r="AI146" s="138"/>
      <c r="AJ146" s="138"/>
      <c r="AK146" s="138"/>
      <c r="AL146" s="362"/>
      <c r="AM146" s="507" t="str">
        <f t="shared" si="8"/>
        <v/>
      </c>
    </row>
    <row r="147" spans="1:39">
      <c r="A147" s="134">
        <v>136</v>
      </c>
      <c r="B147" s="239" t="str">
        <f>IF(OR(F147=0,F147=""),"",'DAFTAR PELAJAR'!B143)</f>
        <v/>
      </c>
      <c r="C147" s="240" t="str">
        <f>IF(OR(F147=0,F147=""),"",'DAFTAR PELAJAR'!C143)</f>
        <v/>
      </c>
      <c r="D147" s="241" t="str">
        <f>IF(OR(F147=0,F147=""),"",'DAFTAR PELAJAR'!D143)</f>
        <v/>
      </c>
      <c r="E147" s="240" t="str">
        <f>IF(OR(F147=0,F147=""),"",'DAFTAR PELAJAR'!E143)</f>
        <v/>
      </c>
      <c r="F147" s="242" t="str">
        <f>IF(OR('DAFTAR PELAJAR'!J143=0,'DAFTAR PELAJAR'!J143=""),"",'DAFTAR PELAJAR'!J143)</f>
        <v/>
      </c>
      <c r="G147" s="140"/>
      <c r="H147" s="138"/>
      <c r="I147" s="138"/>
      <c r="J147" s="138"/>
      <c r="K147" s="138"/>
      <c r="L147" s="138"/>
      <c r="M147" s="138"/>
      <c r="N147" s="138"/>
      <c r="O147" s="138"/>
      <c r="P147" s="139"/>
      <c r="Q147" s="454" t="str">
        <f t="shared" si="6"/>
        <v/>
      </c>
      <c r="R147" s="285"/>
      <c r="S147" s="138"/>
      <c r="T147" s="138"/>
      <c r="U147" s="138"/>
      <c r="V147" s="138"/>
      <c r="W147" s="138"/>
      <c r="X147" s="138"/>
      <c r="Y147" s="138"/>
      <c r="Z147" s="138"/>
      <c r="AA147" s="139"/>
      <c r="AB147" s="224" t="str">
        <f t="shared" si="7"/>
        <v/>
      </c>
      <c r="AC147" s="140"/>
      <c r="AD147" s="138"/>
      <c r="AE147" s="138"/>
      <c r="AF147" s="138"/>
      <c r="AG147" s="138"/>
      <c r="AH147" s="138"/>
      <c r="AI147" s="138"/>
      <c r="AJ147" s="138"/>
      <c r="AK147" s="138"/>
      <c r="AL147" s="362"/>
      <c r="AM147" s="507" t="str">
        <f t="shared" si="8"/>
        <v/>
      </c>
    </row>
    <row r="148" spans="1:39">
      <c r="A148" s="134">
        <v>137</v>
      </c>
      <c r="B148" s="239" t="str">
        <f>IF(OR(F148=0,F148=""),"",'DAFTAR PELAJAR'!B144)</f>
        <v/>
      </c>
      <c r="C148" s="240" t="str">
        <f>IF(OR(F148=0,F148=""),"",'DAFTAR PELAJAR'!C144)</f>
        <v/>
      </c>
      <c r="D148" s="241" t="str">
        <f>IF(OR(F148=0,F148=""),"",'DAFTAR PELAJAR'!D144)</f>
        <v/>
      </c>
      <c r="E148" s="240" t="str">
        <f>IF(OR(F148=0,F148=""),"",'DAFTAR PELAJAR'!E144)</f>
        <v/>
      </c>
      <c r="F148" s="242" t="str">
        <f>IF(OR('DAFTAR PELAJAR'!J144=0,'DAFTAR PELAJAR'!J144=""),"",'DAFTAR PELAJAR'!J144)</f>
        <v/>
      </c>
      <c r="G148" s="140"/>
      <c r="H148" s="138"/>
      <c r="I148" s="138"/>
      <c r="J148" s="138"/>
      <c r="K148" s="138"/>
      <c r="L148" s="138"/>
      <c r="M148" s="138"/>
      <c r="N148" s="138"/>
      <c r="O148" s="138"/>
      <c r="P148" s="139"/>
      <c r="Q148" s="454" t="str">
        <f t="shared" si="6"/>
        <v/>
      </c>
      <c r="R148" s="285"/>
      <c r="S148" s="138"/>
      <c r="T148" s="138"/>
      <c r="U148" s="138"/>
      <c r="V148" s="138"/>
      <c r="W148" s="138"/>
      <c r="X148" s="138"/>
      <c r="Y148" s="138"/>
      <c r="Z148" s="138"/>
      <c r="AA148" s="139"/>
      <c r="AB148" s="224" t="str">
        <f t="shared" si="7"/>
        <v/>
      </c>
      <c r="AC148" s="140"/>
      <c r="AD148" s="138"/>
      <c r="AE148" s="138"/>
      <c r="AF148" s="138"/>
      <c r="AG148" s="138"/>
      <c r="AH148" s="138"/>
      <c r="AI148" s="138"/>
      <c r="AJ148" s="138"/>
      <c r="AK148" s="138"/>
      <c r="AL148" s="362"/>
      <c r="AM148" s="507" t="str">
        <f t="shared" si="8"/>
        <v/>
      </c>
    </row>
    <row r="149" spans="1:39">
      <c r="A149" s="134">
        <v>138</v>
      </c>
      <c r="B149" s="239" t="str">
        <f>IF(OR(F149=0,F149=""),"",'DAFTAR PELAJAR'!B145)</f>
        <v/>
      </c>
      <c r="C149" s="240" t="str">
        <f>IF(OR(F149=0,F149=""),"",'DAFTAR PELAJAR'!C145)</f>
        <v/>
      </c>
      <c r="D149" s="241" t="str">
        <f>IF(OR(F149=0,F149=""),"",'DAFTAR PELAJAR'!D145)</f>
        <v/>
      </c>
      <c r="E149" s="240" t="str">
        <f>IF(OR(F149=0,F149=""),"",'DAFTAR PELAJAR'!E145)</f>
        <v/>
      </c>
      <c r="F149" s="242" t="str">
        <f>IF(OR('DAFTAR PELAJAR'!J145=0,'DAFTAR PELAJAR'!J145=""),"",'DAFTAR PELAJAR'!J145)</f>
        <v/>
      </c>
      <c r="G149" s="140"/>
      <c r="H149" s="138"/>
      <c r="I149" s="138"/>
      <c r="J149" s="138"/>
      <c r="K149" s="138"/>
      <c r="L149" s="138"/>
      <c r="M149" s="138"/>
      <c r="N149" s="138"/>
      <c r="O149" s="138"/>
      <c r="P149" s="139"/>
      <c r="Q149" s="454" t="str">
        <f t="shared" si="6"/>
        <v/>
      </c>
      <c r="R149" s="285"/>
      <c r="S149" s="138"/>
      <c r="T149" s="138"/>
      <c r="U149" s="138"/>
      <c r="V149" s="138"/>
      <c r="W149" s="138"/>
      <c r="X149" s="138"/>
      <c r="Y149" s="138"/>
      <c r="Z149" s="138"/>
      <c r="AA149" s="139"/>
      <c r="AB149" s="224" t="str">
        <f t="shared" si="7"/>
        <v/>
      </c>
      <c r="AC149" s="140"/>
      <c r="AD149" s="138"/>
      <c r="AE149" s="138"/>
      <c r="AF149" s="138"/>
      <c r="AG149" s="138"/>
      <c r="AH149" s="138"/>
      <c r="AI149" s="138"/>
      <c r="AJ149" s="138"/>
      <c r="AK149" s="138"/>
      <c r="AL149" s="362"/>
      <c r="AM149" s="507" t="str">
        <f t="shared" si="8"/>
        <v/>
      </c>
    </row>
    <row r="150" spans="1:39">
      <c r="A150" s="134">
        <v>139</v>
      </c>
      <c r="B150" s="239" t="str">
        <f>IF(OR(F150=0,F150=""),"",'DAFTAR PELAJAR'!B146)</f>
        <v/>
      </c>
      <c r="C150" s="240" t="str">
        <f>IF(OR(F150=0,F150=""),"",'DAFTAR PELAJAR'!C146)</f>
        <v/>
      </c>
      <c r="D150" s="241" t="str">
        <f>IF(OR(F150=0,F150=""),"",'DAFTAR PELAJAR'!D146)</f>
        <v/>
      </c>
      <c r="E150" s="240" t="str">
        <f>IF(OR(F150=0,F150=""),"",'DAFTAR PELAJAR'!E146)</f>
        <v/>
      </c>
      <c r="F150" s="242" t="str">
        <f>IF(OR('DAFTAR PELAJAR'!J146=0,'DAFTAR PELAJAR'!J146=""),"",'DAFTAR PELAJAR'!J146)</f>
        <v/>
      </c>
      <c r="G150" s="140"/>
      <c r="H150" s="138"/>
      <c r="I150" s="138"/>
      <c r="J150" s="138"/>
      <c r="K150" s="138"/>
      <c r="L150" s="138"/>
      <c r="M150" s="138"/>
      <c r="N150" s="138"/>
      <c r="O150" s="138"/>
      <c r="P150" s="139"/>
      <c r="Q150" s="454" t="str">
        <f t="shared" si="6"/>
        <v/>
      </c>
      <c r="R150" s="285"/>
      <c r="S150" s="138"/>
      <c r="T150" s="138"/>
      <c r="U150" s="138"/>
      <c r="V150" s="138"/>
      <c r="W150" s="138"/>
      <c r="X150" s="138"/>
      <c r="Y150" s="138"/>
      <c r="Z150" s="138"/>
      <c r="AA150" s="139"/>
      <c r="AB150" s="224" t="str">
        <f t="shared" si="7"/>
        <v/>
      </c>
      <c r="AC150" s="140"/>
      <c r="AD150" s="138"/>
      <c r="AE150" s="138"/>
      <c r="AF150" s="138"/>
      <c r="AG150" s="138"/>
      <c r="AH150" s="138"/>
      <c r="AI150" s="138"/>
      <c r="AJ150" s="138"/>
      <c r="AK150" s="138"/>
      <c r="AL150" s="362"/>
      <c r="AM150" s="507" t="str">
        <f t="shared" si="8"/>
        <v/>
      </c>
    </row>
    <row r="151" spans="1:39">
      <c r="A151" s="134">
        <v>140</v>
      </c>
      <c r="B151" s="239" t="str">
        <f>IF(OR(F151=0,F151=""),"",'DAFTAR PELAJAR'!B147)</f>
        <v/>
      </c>
      <c r="C151" s="240" t="str">
        <f>IF(OR(F151=0,F151=""),"",'DAFTAR PELAJAR'!C147)</f>
        <v/>
      </c>
      <c r="D151" s="241" t="str">
        <f>IF(OR(F151=0,F151=""),"",'DAFTAR PELAJAR'!D147)</f>
        <v/>
      </c>
      <c r="E151" s="240" t="str">
        <f>IF(OR(F151=0,F151=""),"",'DAFTAR PELAJAR'!E147)</f>
        <v/>
      </c>
      <c r="F151" s="242" t="str">
        <f>IF(OR('DAFTAR PELAJAR'!J147=0,'DAFTAR PELAJAR'!J147=""),"",'DAFTAR PELAJAR'!J147)</f>
        <v/>
      </c>
      <c r="G151" s="140"/>
      <c r="H151" s="138"/>
      <c r="I151" s="138"/>
      <c r="J151" s="138"/>
      <c r="K151" s="138"/>
      <c r="L151" s="138"/>
      <c r="M151" s="138"/>
      <c r="N151" s="138"/>
      <c r="O151" s="138"/>
      <c r="P151" s="139"/>
      <c r="Q151" s="454" t="str">
        <f t="shared" si="6"/>
        <v/>
      </c>
      <c r="R151" s="285"/>
      <c r="S151" s="138"/>
      <c r="T151" s="138"/>
      <c r="U151" s="138"/>
      <c r="V151" s="138"/>
      <c r="W151" s="138"/>
      <c r="X151" s="138"/>
      <c r="Y151" s="138"/>
      <c r="Z151" s="138"/>
      <c r="AA151" s="139"/>
      <c r="AB151" s="224" t="str">
        <f t="shared" si="7"/>
        <v/>
      </c>
      <c r="AC151" s="140"/>
      <c r="AD151" s="138"/>
      <c r="AE151" s="138"/>
      <c r="AF151" s="138"/>
      <c r="AG151" s="138"/>
      <c r="AH151" s="138"/>
      <c r="AI151" s="138"/>
      <c r="AJ151" s="138"/>
      <c r="AK151" s="138"/>
      <c r="AL151" s="362"/>
      <c r="AM151" s="507" t="str">
        <f t="shared" si="8"/>
        <v/>
      </c>
    </row>
    <row r="152" spans="1:39">
      <c r="A152" s="134">
        <v>141</v>
      </c>
      <c r="B152" s="239" t="str">
        <f>IF(OR(F152=0,F152=""),"",'DAFTAR PELAJAR'!B148)</f>
        <v/>
      </c>
      <c r="C152" s="240" t="str">
        <f>IF(OR(F152=0,F152=""),"",'DAFTAR PELAJAR'!C148)</f>
        <v/>
      </c>
      <c r="D152" s="241" t="str">
        <f>IF(OR(F152=0,F152=""),"",'DAFTAR PELAJAR'!D148)</f>
        <v/>
      </c>
      <c r="E152" s="240" t="str">
        <f>IF(OR(F152=0,F152=""),"",'DAFTAR PELAJAR'!E148)</f>
        <v/>
      </c>
      <c r="F152" s="242" t="str">
        <f>IF(OR('DAFTAR PELAJAR'!J148=0,'DAFTAR PELAJAR'!J148=""),"",'DAFTAR PELAJAR'!J148)</f>
        <v/>
      </c>
      <c r="G152" s="140"/>
      <c r="H152" s="138"/>
      <c r="I152" s="138"/>
      <c r="J152" s="138"/>
      <c r="K152" s="138"/>
      <c r="L152" s="138"/>
      <c r="M152" s="138"/>
      <c r="N152" s="138"/>
      <c r="O152" s="138"/>
      <c r="P152" s="139"/>
      <c r="Q152" s="454" t="str">
        <f t="shared" si="6"/>
        <v/>
      </c>
      <c r="R152" s="285"/>
      <c r="S152" s="138"/>
      <c r="T152" s="138"/>
      <c r="U152" s="138"/>
      <c r="V152" s="138"/>
      <c r="W152" s="138"/>
      <c r="X152" s="138"/>
      <c r="Y152" s="138"/>
      <c r="Z152" s="138"/>
      <c r="AA152" s="139"/>
      <c r="AB152" s="224" t="str">
        <f t="shared" si="7"/>
        <v/>
      </c>
      <c r="AC152" s="140"/>
      <c r="AD152" s="138"/>
      <c r="AE152" s="138"/>
      <c r="AF152" s="138"/>
      <c r="AG152" s="138"/>
      <c r="AH152" s="138"/>
      <c r="AI152" s="138"/>
      <c r="AJ152" s="138"/>
      <c r="AK152" s="138"/>
      <c r="AL152" s="362"/>
      <c r="AM152" s="507" t="str">
        <f t="shared" si="8"/>
        <v/>
      </c>
    </row>
    <row r="153" spans="1:39">
      <c r="A153" s="134">
        <v>142</v>
      </c>
      <c r="B153" s="239" t="str">
        <f>IF(OR(F153=0,F153=""),"",'DAFTAR PELAJAR'!B149)</f>
        <v/>
      </c>
      <c r="C153" s="240" t="str">
        <f>IF(OR(F153=0,F153=""),"",'DAFTAR PELAJAR'!C149)</f>
        <v/>
      </c>
      <c r="D153" s="241" t="str">
        <f>IF(OR(F153=0,F153=""),"",'DAFTAR PELAJAR'!D149)</f>
        <v/>
      </c>
      <c r="E153" s="240" t="str">
        <f>IF(OR(F153=0,F153=""),"",'DAFTAR PELAJAR'!E149)</f>
        <v/>
      </c>
      <c r="F153" s="242" t="str">
        <f>IF(OR('DAFTAR PELAJAR'!J149=0,'DAFTAR PELAJAR'!J149=""),"",'DAFTAR PELAJAR'!J149)</f>
        <v/>
      </c>
      <c r="G153" s="140"/>
      <c r="H153" s="138"/>
      <c r="I153" s="138"/>
      <c r="J153" s="138"/>
      <c r="K153" s="138"/>
      <c r="L153" s="138"/>
      <c r="M153" s="138"/>
      <c r="N153" s="138"/>
      <c r="O153" s="138"/>
      <c r="P153" s="139"/>
      <c r="Q153" s="454" t="str">
        <f t="shared" si="6"/>
        <v/>
      </c>
      <c r="R153" s="285"/>
      <c r="S153" s="138"/>
      <c r="T153" s="138"/>
      <c r="U153" s="138"/>
      <c r="V153" s="138"/>
      <c r="W153" s="138"/>
      <c r="X153" s="138"/>
      <c r="Y153" s="138"/>
      <c r="Z153" s="138"/>
      <c r="AA153" s="139"/>
      <c r="AB153" s="224" t="str">
        <f t="shared" si="7"/>
        <v/>
      </c>
      <c r="AC153" s="140"/>
      <c r="AD153" s="138"/>
      <c r="AE153" s="138"/>
      <c r="AF153" s="138"/>
      <c r="AG153" s="138"/>
      <c r="AH153" s="138"/>
      <c r="AI153" s="138"/>
      <c r="AJ153" s="138"/>
      <c r="AK153" s="138"/>
      <c r="AL153" s="362"/>
      <c r="AM153" s="507" t="str">
        <f t="shared" si="8"/>
        <v/>
      </c>
    </row>
    <row r="154" spans="1:39">
      <c r="A154" s="134">
        <v>143</v>
      </c>
      <c r="B154" s="239" t="str">
        <f>IF(OR(F154=0,F154=""),"",'DAFTAR PELAJAR'!B150)</f>
        <v/>
      </c>
      <c r="C154" s="240" t="str">
        <f>IF(OR(F154=0,F154=""),"",'DAFTAR PELAJAR'!C150)</f>
        <v/>
      </c>
      <c r="D154" s="241" t="str">
        <f>IF(OR(F154=0,F154=""),"",'DAFTAR PELAJAR'!D150)</f>
        <v/>
      </c>
      <c r="E154" s="240" t="str">
        <f>IF(OR(F154=0,F154=""),"",'DAFTAR PELAJAR'!E150)</f>
        <v/>
      </c>
      <c r="F154" s="242" t="str">
        <f>IF(OR('DAFTAR PELAJAR'!J150=0,'DAFTAR PELAJAR'!J150=""),"",'DAFTAR PELAJAR'!J150)</f>
        <v/>
      </c>
      <c r="G154" s="140"/>
      <c r="H154" s="138"/>
      <c r="I154" s="138"/>
      <c r="J154" s="138"/>
      <c r="K154" s="138"/>
      <c r="L154" s="138"/>
      <c r="M154" s="138"/>
      <c r="N154" s="138"/>
      <c r="O154" s="138"/>
      <c r="P154" s="139"/>
      <c r="Q154" s="454" t="str">
        <f t="shared" si="6"/>
        <v/>
      </c>
      <c r="R154" s="285"/>
      <c r="S154" s="138"/>
      <c r="T154" s="138"/>
      <c r="U154" s="138"/>
      <c r="V154" s="138"/>
      <c r="W154" s="138"/>
      <c r="X154" s="138"/>
      <c r="Y154" s="138"/>
      <c r="Z154" s="138"/>
      <c r="AA154" s="139"/>
      <c r="AB154" s="224" t="str">
        <f t="shared" si="7"/>
        <v/>
      </c>
      <c r="AC154" s="140"/>
      <c r="AD154" s="138"/>
      <c r="AE154" s="138"/>
      <c r="AF154" s="138"/>
      <c r="AG154" s="138"/>
      <c r="AH154" s="138"/>
      <c r="AI154" s="138"/>
      <c r="AJ154" s="138"/>
      <c r="AK154" s="138"/>
      <c r="AL154" s="362"/>
      <c r="AM154" s="507" t="str">
        <f t="shared" si="8"/>
        <v/>
      </c>
    </row>
    <row r="155" spans="1:39">
      <c r="A155" s="134">
        <v>144</v>
      </c>
      <c r="B155" s="239" t="str">
        <f>IF(OR(F155=0,F155=""),"",'DAFTAR PELAJAR'!B151)</f>
        <v/>
      </c>
      <c r="C155" s="240" t="str">
        <f>IF(OR(F155=0,F155=""),"",'DAFTAR PELAJAR'!C151)</f>
        <v/>
      </c>
      <c r="D155" s="241" t="str">
        <f>IF(OR(F155=0,F155=""),"",'DAFTAR PELAJAR'!D151)</f>
        <v/>
      </c>
      <c r="E155" s="240" t="str">
        <f>IF(OR(F155=0,F155=""),"",'DAFTAR PELAJAR'!E151)</f>
        <v/>
      </c>
      <c r="F155" s="242" t="str">
        <f>IF(OR('DAFTAR PELAJAR'!J151=0,'DAFTAR PELAJAR'!J151=""),"",'DAFTAR PELAJAR'!J151)</f>
        <v/>
      </c>
      <c r="G155" s="140"/>
      <c r="H155" s="138"/>
      <c r="I155" s="138"/>
      <c r="J155" s="138"/>
      <c r="K155" s="138"/>
      <c r="L155" s="138"/>
      <c r="M155" s="138"/>
      <c r="N155" s="138"/>
      <c r="O155" s="138"/>
      <c r="P155" s="139"/>
      <c r="Q155" s="454" t="str">
        <f t="shared" si="6"/>
        <v/>
      </c>
      <c r="R155" s="285"/>
      <c r="S155" s="138"/>
      <c r="T155" s="138"/>
      <c r="U155" s="138"/>
      <c r="V155" s="138"/>
      <c r="W155" s="138"/>
      <c r="X155" s="138"/>
      <c r="Y155" s="138"/>
      <c r="Z155" s="138"/>
      <c r="AA155" s="139"/>
      <c r="AB155" s="224" t="str">
        <f t="shared" si="7"/>
        <v/>
      </c>
      <c r="AC155" s="140"/>
      <c r="AD155" s="138"/>
      <c r="AE155" s="138"/>
      <c r="AF155" s="138"/>
      <c r="AG155" s="138"/>
      <c r="AH155" s="138"/>
      <c r="AI155" s="138"/>
      <c r="AJ155" s="138"/>
      <c r="AK155" s="138"/>
      <c r="AL155" s="362"/>
      <c r="AM155" s="507" t="str">
        <f t="shared" si="8"/>
        <v/>
      </c>
    </row>
    <row r="156" spans="1:39">
      <c r="A156" s="134">
        <v>145</v>
      </c>
      <c r="B156" s="239" t="str">
        <f>IF(OR(F156=0,F156=""),"",'DAFTAR PELAJAR'!B152)</f>
        <v/>
      </c>
      <c r="C156" s="240" t="str">
        <f>IF(OR(F156=0,F156=""),"",'DAFTAR PELAJAR'!C152)</f>
        <v/>
      </c>
      <c r="D156" s="241" t="str">
        <f>IF(OR(F156=0,F156=""),"",'DAFTAR PELAJAR'!D152)</f>
        <v/>
      </c>
      <c r="E156" s="240" t="str">
        <f>IF(OR(F156=0,F156=""),"",'DAFTAR PELAJAR'!E152)</f>
        <v/>
      </c>
      <c r="F156" s="242" t="str">
        <f>IF(OR('DAFTAR PELAJAR'!J152=0,'DAFTAR PELAJAR'!J152=""),"",'DAFTAR PELAJAR'!J152)</f>
        <v/>
      </c>
      <c r="G156" s="140"/>
      <c r="H156" s="138"/>
      <c r="I156" s="138"/>
      <c r="J156" s="138"/>
      <c r="K156" s="138"/>
      <c r="L156" s="138"/>
      <c r="M156" s="138"/>
      <c r="N156" s="138"/>
      <c r="O156" s="138"/>
      <c r="P156" s="139"/>
      <c r="Q156" s="454" t="str">
        <f t="shared" si="6"/>
        <v/>
      </c>
      <c r="R156" s="285"/>
      <c r="S156" s="138"/>
      <c r="T156" s="138"/>
      <c r="U156" s="138"/>
      <c r="V156" s="138"/>
      <c r="W156" s="138"/>
      <c r="X156" s="138"/>
      <c r="Y156" s="138"/>
      <c r="Z156" s="138"/>
      <c r="AA156" s="139"/>
      <c r="AB156" s="224" t="str">
        <f t="shared" si="7"/>
        <v/>
      </c>
      <c r="AC156" s="140"/>
      <c r="AD156" s="138"/>
      <c r="AE156" s="138"/>
      <c r="AF156" s="138"/>
      <c r="AG156" s="138"/>
      <c r="AH156" s="138"/>
      <c r="AI156" s="138"/>
      <c r="AJ156" s="138"/>
      <c r="AK156" s="138"/>
      <c r="AL156" s="362"/>
      <c r="AM156" s="507" t="str">
        <f t="shared" si="8"/>
        <v/>
      </c>
    </row>
    <row r="157" spans="1:39">
      <c r="A157" s="134">
        <v>146</v>
      </c>
      <c r="B157" s="239" t="str">
        <f>IF(OR(F157=0,F157=""),"",'DAFTAR PELAJAR'!B153)</f>
        <v/>
      </c>
      <c r="C157" s="240" t="str">
        <f>IF(OR(F157=0,F157=""),"",'DAFTAR PELAJAR'!C153)</f>
        <v/>
      </c>
      <c r="D157" s="241" t="str">
        <f>IF(OR(F157=0,F157=""),"",'DAFTAR PELAJAR'!D153)</f>
        <v/>
      </c>
      <c r="E157" s="240" t="str">
        <f>IF(OR(F157=0,F157=""),"",'DAFTAR PELAJAR'!E153)</f>
        <v/>
      </c>
      <c r="F157" s="242" t="str">
        <f>IF(OR('DAFTAR PELAJAR'!J153=0,'DAFTAR PELAJAR'!J153=""),"",'DAFTAR PELAJAR'!J153)</f>
        <v/>
      </c>
      <c r="G157" s="140"/>
      <c r="H157" s="138"/>
      <c r="I157" s="138"/>
      <c r="J157" s="138"/>
      <c r="K157" s="138"/>
      <c r="L157" s="138"/>
      <c r="M157" s="138"/>
      <c r="N157" s="138"/>
      <c r="O157" s="138"/>
      <c r="P157" s="139"/>
      <c r="Q157" s="454" t="str">
        <f t="shared" si="6"/>
        <v/>
      </c>
      <c r="R157" s="285"/>
      <c r="S157" s="138"/>
      <c r="T157" s="138"/>
      <c r="U157" s="138"/>
      <c r="V157" s="138"/>
      <c r="W157" s="138"/>
      <c r="X157" s="138"/>
      <c r="Y157" s="138"/>
      <c r="Z157" s="138"/>
      <c r="AA157" s="139"/>
      <c r="AB157" s="224" t="str">
        <f t="shared" si="7"/>
        <v/>
      </c>
      <c r="AC157" s="140"/>
      <c r="AD157" s="138"/>
      <c r="AE157" s="138"/>
      <c r="AF157" s="138"/>
      <c r="AG157" s="138"/>
      <c r="AH157" s="138"/>
      <c r="AI157" s="138"/>
      <c r="AJ157" s="138"/>
      <c r="AK157" s="138"/>
      <c r="AL157" s="362"/>
      <c r="AM157" s="507" t="str">
        <f t="shared" si="8"/>
        <v/>
      </c>
    </row>
    <row r="158" spans="1:39">
      <c r="A158" s="134">
        <v>147</v>
      </c>
      <c r="B158" s="239" t="str">
        <f>IF(OR(F158=0,F158=""),"",'DAFTAR PELAJAR'!B154)</f>
        <v/>
      </c>
      <c r="C158" s="240" t="str">
        <f>IF(OR(F158=0,F158=""),"",'DAFTAR PELAJAR'!C154)</f>
        <v/>
      </c>
      <c r="D158" s="241" t="str">
        <f>IF(OR(F158=0,F158=""),"",'DAFTAR PELAJAR'!D154)</f>
        <v/>
      </c>
      <c r="E158" s="240" t="str">
        <f>IF(OR(F158=0,F158=""),"",'DAFTAR PELAJAR'!E154)</f>
        <v/>
      </c>
      <c r="F158" s="242" t="str">
        <f>IF(OR('DAFTAR PELAJAR'!J154=0,'DAFTAR PELAJAR'!J154=""),"",'DAFTAR PELAJAR'!J154)</f>
        <v/>
      </c>
      <c r="G158" s="140"/>
      <c r="H158" s="138"/>
      <c r="I158" s="138"/>
      <c r="J158" s="138"/>
      <c r="K158" s="138"/>
      <c r="L158" s="138"/>
      <c r="M158" s="138"/>
      <c r="N158" s="138"/>
      <c r="O158" s="138"/>
      <c r="P158" s="139"/>
      <c r="Q158" s="454" t="str">
        <f t="shared" si="6"/>
        <v/>
      </c>
      <c r="R158" s="285"/>
      <c r="S158" s="138"/>
      <c r="T158" s="138"/>
      <c r="U158" s="138"/>
      <c r="V158" s="138"/>
      <c r="W158" s="138"/>
      <c r="X158" s="138"/>
      <c r="Y158" s="138"/>
      <c r="Z158" s="138"/>
      <c r="AA158" s="139"/>
      <c r="AB158" s="224" t="str">
        <f t="shared" si="7"/>
        <v/>
      </c>
      <c r="AC158" s="140"/>
      <c r="AD158" s="138"/>
      <c r="AE158" s="138"/>
      <c r="AF158" s="138"/>
      <c r="AG158" s="138"/>
      <c r="AH158" s="138"/>
      <c r="AI158" s="138"/>
      <c r="AJ158" s="138"/>
      <c r="AK158" s="138"/>
      <c r="AL158" s="362"/>
      <c r="AM158" s="507" t="str">
        <f t="shared" si="8"/>
        <v/>
      </c>
    </row>
    <row r="159" spans="1:39">
      <c r="A159" s="134">
        <v>148</v>
      </c>
      <c r="B159" s="239" t="str">
        <f>IF(OR(F159=0,F159=""),"",'DAFTAR PELAJAR'!B155)</f>
        <v/>
      </c>
      <c r="C159" s="240" t="str">
        <f>IF(OR(F159=0,F159=""),"",'DAFTAR PELAJAR'!C155)</f>
        <v/>
      </c>
      <c r="D159" s="241" t="str">
        <f>IF(OR(F159=0,F159=""),"",'DAFTAR PELAJAR'!D155)</f>
        <v/>
      </c>
      <c r="E159" s="240" t="str">
        <f>IF(OR(F159=0,F159=""),"",'DAFTAR PELAJAR'!E155)</f>
        <v/>
      </c>
      <c r="F159" s="242" t="str">
        <f>IF(OR('DAFTAR PELAJAR'!J155=0,'DAFTAR PELAJAR'!J155=""),"",'DAFTAR PELAJAR'!J155)</f>
        <v/>
      </c>
      <c r="G159" s="140"/>
      <c r="H159" s="138"/>
      <c r="I159" s="138"/>
      <c r="J159" s="138"/>
      <c r="K159" s="138"/>
      <c r="L159" s="138"/>
      <c r="M159" s="138"/>
      <c r="N159" s="138"/>
      <c r="O159" s="138"/>
      <c r="P159" s="139"/>
      <c r="Q159" s="454" t="str">
        <f t="shared" si="6"/>
        <v/>
      </c>
      <c r="R159" s="285"/>
      <c r="S159" s="138"/>
      <c r="T159" s="138"/>
      <c r="U159" s="138"/>
      <c r="V159" s="138"/>
      <c r="W159" s="138"/>
      <c r="X159" s="138"/>
      <c r="Y159" s="138"/>
      <c r="Z159" s="138"/>
      <c r="AA159" s="139"/>
      <c r="AB159" s="224" t="str">
        <f t="shared" si="7"/>
        <v/>
      </c>
      <c r="AC159" s="140"/>
      <c r="AD159" s="138"/>
      <c r="AE159" s="138"/>
      <c r="AF159" s="138"/>
      <c r="AG159" s="138"/>
      <c r="AH159" s="138"/>
      <c r="AI159" s="138"/>
      <c r="AJ159" s="138"/>
      <c r="AK159" s="138"/>
      <c r="AL159" s="362"/>
      <c r="AM159" s="507" t="str">
        <f t="shared" si="8"/>
        <v/>
      </c>
    </row>
    <row r="160" spans="1:39">
      <c r="A160" s="134">
        <v>149</v>
      </c>
      <c r="B160" s="239" t="str">
        <f>IF(OR(F160=0,F160=""),"",'DAFTAR PELAJAR'!B156)</f>
        <v/>
      </c>
      <c r="C160" s="240" t="str">
        <f>IF(OR(F160=0,F160=""),"",'DAFTAR PELAJAR'!C156)</f>
        <v/>
      </c>
      <c r="D160" s="241" t="str">
        <f>IF(OR(F160=0,F160=""),"",'DAFTAR PELAJAR'!D156)</f>
        <v/>
      </c>
      <c r="E160" s="240" t="str">
        <f>IF(OR(F160=0,F160=""),"",'DAFTAR PELAJAR'!E156)</f>
        <v/>
      </c>
      <c r="F160" s="242" t="str">
        <f>IF(OR('DAFTAR PELAJAR'!J156=0,'DAFTAR PELAJAR'!J156=""),"",'DAFTAR PELAJAR'!J156)</f>
        <v/>
      </c>
      <c r="G160" s="140"/>
      <c r="H160" s="138"/>
      <c r="I160" s="138"/>
      <c r="J160" s="138"/>
      <c r="K160" s="138"/>
      <c r="L160" s="138"/>
      <c r="M160" s="138"/>
      <c r="N160" s="138"/>
      <c r="O160" s="138"/>
      <c r="P160" s="139"/>
      <c r="Q160" s="454" t="str">
        <f t="shared" si="6"/>
        <v/>
      </c>
      <c r="R160" s="285"/>
      <c r="S160" s="138"/>
      <c r="T160" s="138"/>
      <c r="U160" s="138"/>
      <c r="V160" s="138"/>
      <c r="W160" s="138"/>
      <c r="X160" s="138"/>
      <c r="Y160" s="138"/>
      <c r="Z160" s="138"/>
      <c r="AA160" s="139"/>
      <c r="AB160" s="224" t="str">
        <f t="shared" si="7"/>
        <v/>
      </c>
      <c r="AC160" s="140"/>
      <c r="AD160" s="138"/>
      <c r="AE160" s="138"/>
      <c r="AF160" s="138"/>
      <c r="AG160" s="138"/>
      <c r="AH160" s="138"/>
      <c r="AI160" s="138"/>
      <c r="AJ160" s="138"/>
      <c r="AK160" s="138"/>
      <c r="AL160" s="362"/>
      <c r="AM160" s="507" t="str">
        <f t="shared" si="8"/>
        <v/>
      </c>
    </row>
    <row r="161" spans="1:39">
      <c r="A161" s="134">
        <v>150</v>
      </c>
      <c r="B161" s="239" t="str">
        <f>IF(OR(F161=0,F161=""),"",'DAFTAR PELAJAR'!B157)</f>
        <v/>
      </c>
      <c r="C161" s="240" t="str">
        <f>IF(OR(F161=0,F161=""),"",'DAFTAR PELAJAR'!C157)</f>
        <v/>
      </c>
      <c r="D161" s="241" t="str">
        <f>IF(OR(F161=0,F161=""),"",'DAFTAR PELAJAR'!D157)</f>
        <v/>
      </c>
      <c r="E161" s="240" t="str">
        <f>IF(OR(F161=0,F161=""),"",'DAFTAR PELAJAR'!E157)</f>
        <v/>
      </c>
      <c r="F161" s="242" t="str">
        <f>IF(OR('DAFTAR PELAJAR'!J157=0,'DAFTAR PELAJAR'!J157=""),"",'DAFTAR PELAJAR'!J157)</f>
        <v/>
      </c>
      <c r="G161" s="140"/>
      <c r="H161" s="138"/>
      <c r="I161" s="138"/>
      <c r="J161" s="138"/>
      <c r="K161" s="138"/>
      <c r="L161" s="138"/>
      <c r="M161" s="138"/>
      <c r="N161" s="138"/>
      <c r="O161" s="138"/>
      <c r="P161" s="139"/>
      <c r="Q161" s="454" t="str">
        <f t="shared" si="6"/>
        <v/>
      </c>
      <c r="R161" s="285"/>
      <c r="S161" s="138"/>
      <c r="T161" s="138"/>
      <c r="U161" s="138"/>
      <c r="V161" s="138"/>
      <c r="W161" s="138"/>
      <c r="X161" s="138"/>
      <c r="Y161" s="138"/>
      <c r="Z161" s="138"/>
      <c r="AA161" s="139"/>
      <c r="AB161" s="224" t="str">
        <f t="shared" si="7"/>
        <v/>
      </c>
      <c r="AC161" s="140"/>
      <c r="AD161" s="138"/>
      <c r="AE161" s="138"/>
      <c r="AF161" s="138"/>
      <c r="AG161" s="138"/>
      <c r="AH161" s="138"/>
      <c r="AI161" s="138"/>
      <c r="AJ161" s="138"/>
      <c r="AK161" s="138"/>
      <c r="AL161" s="362"/>
      <c r="AM161" s="507" t="str">
        <f t="shared" si="8"/>
        <v/>
      </c>
    </row>
    <row r="162" spans="1:39">
      <c r="A162" s="134">
        <v>151</v>
      </c>
      <c r="B162" s="239" t="str">
        <f>IF(OR(F162=0,F162=""),"",'DAFTAR PELAJAR'!B158)</f>
        <v/>
      </c>
      <c r="C162" s="240" t="str">
        <f>IF(OR(F162=0,F162=""),"",'DAFTAR PELAJAR'!C158)</f>
        <v/>
      </c>
      <c r="D162" s="241" t="str">
        <f>IF(OR(F162=0,F162=""),"",'DAFTAR PELAJAR'!D158)</f>
        <v/>
      </c>
      <c r="E162" s="240" t="str">
        <f>IF(OR(F162=0,F162=""),"",'DAFTAR PELAJAR'!E158)</f>
        <v/>
      </c>
      <c r="F162" s="242" t="str">
        <f>IF(OR('DAFTAR PELAJAR'!J158=0,'DAFTAR PELAJAR'!J158=""),"",'DAFTAR PELAJAR'!J158)</f>
        <v/>
      </c>
      <c r="G162" s="140"/>
      <c r="H162" s="138"/>
      <c r="I162" s="138"/>
      <c r="J162" s="138"/>
      <c r="K162" s="138"/>
      <c r="L162" s="138"/>
      <c r="M162" s="138"/>
      <c r="N162" s="138"/>
      <c r="O162" s="138"/>
      <c r="P162" s="139"/>
      <c r="Q162" s="454" t="str">
        <f t="shared" si="6"/>
        <v/>
      </c>
      <c r="R162" s="285"/>
      <c r="S162" s="138"/>
      <c r="T162" s="138"/>
      <c r="U162" s="138"/>
      <c r="V162" s="138"/>
      <c r="W162" s="138"/>
      <c r="X162" s="138"/>
      <c r="Y162" s="138"/>
      <c r="Z162" s="138"/>
      <c r="AA162" s="139"/>
      <c r="AB162" s="224" t="str">
        <f t="shared" si="7"/>
        <v/>
      </c>
      <c r="AC162" s="140"/>
      <c r="AD162" s="138"/>
      <c r="AE162" s="138"/>
      <c r="AF162" s="138"/>
      <c r="AG162" s="138"/>
      <c r="AH162" s="138"/>
      <c r="AI162" s="138"/>
      <c r="AJ162" s="138"/>
      <c r="AK162" s="138"/>
      <c r="AL162" s="362"/>
      <c r="AM162" s="507" t="str">
        <f t="shared" si="8"/>
        <v/>
      </c>
    </row>
    <row r="163" spans="1:39">
      <c r="A163" s="134">
        <v>152</v>
      </c>
      <c r="B163" s="239" t="str">
        <f>IF(OR(F163=0,F163=""),"",'DAFTAR PELAJAR'!B159)</f>
        <v/>
      </c>
      <c r="C163" s="240" t="str">
        <f>IF(OR(F163=0,F163=""),"",'DAFTAR PELAJAR'!C159)</f>
        <v/>
      </c>
      <c r="D163" s="241" t="str">
        <f>IF(OR(F163=0,F163=""),"",'DAFTAR PELAJAR'!D159)</f>
        <v/>
      </c>
      <c r="E163" s="240" t="str">
        <f>IF(OR(F163=0,F163=""),"",'DAFTAR PELAJAR'!E159)</f>
        <v/>
      </c>
      <c r="F163" s="242" t="str">
        <f>IF(OR('DAFTAR PELAJAR'!J159=0,'DAFTAR PELAJAR'!J159=""),"",'DAFTAR PELAJAR'!J159)</f>
        <v/>
      </c>
      <c r="G163" s="140"/>
      <c r="H163" s="138"/>
      <c r="I163" s="138"/>
      <c r="J163" s="138"/>
      <c r="K163" s="138"/>
      <c r="L163" s="138"/>
      <c r="M163" s="138"/>
      <c r="N163" s="138"/>
      <c r="O163" s="138"/>
      <c r="P163" s="139"/>
      <c r="Q163" s="454" t="str">
        <f t="shared" si="6"/>
        <v/>
      </c>
      <c r="R163" s="285"/>
      <c r="S163" s="138"/>
      <c r="T163" s="138"/>
      <c r="U163" s="138"/>
      <c r="V163" s="138"/>
      <c r="W163" s="138"/>
      <c r="X163" s="138"/>
      <c r="Y163" s="138"/>
      <c r="Z163" s="138"/>
      <c r="AA163" s="139"/>
      <c r="AB163" s="224" t="str">
        <f t="shared" si="7"/>
        <v/>
      </c>
      <c r="AC163" s="140"/>
      <c r="AD163" s="138"/>
      <c r="AE163" s="138"/>
      <c r="AF163" s="138"/>
      <c r="AG163" s="138"/>
      <c r="AH163" s="138"/>
      <c r="AI163" s="138"/>
      <c r="AJ163" s="138"/>
      <c r="AK163" s="138"/>
      <c r="AL163" s="362"/>
      <c r="AM163" s="507" t="str">
        <f t="shared" si="8"/>
        <v/>
      </c>
    </row>
    <row r="164" spans="1:39">
      <c r="A164" s="134">
        <v>153</v>
      </c>
      <c r="B164" s="239" t="str">
        <f>IF(OR(F164=0,F164=""),"",'DAFTAR PELAJAR'!B160)</f>
        <v/>
      </c>
      <c r="C164" s="240" t="str">
        <f>IF(OR(F164=0,F164=""),"",'DAFTAR PELAJAR'!C160)</f>
        <v/>
      </c>
      <c r="D164" s="241" t="str">
        <f>IF(OR(F164=0,F164=""),"",'DAFTAR PELAJAR'!D160)</f>
        <v/>
      </c>
      <c r="E164" s="240" t="str">
        <f>IF(OR(F164=0,F164=""),"",'DAFTAR PELAJAR'!E160)</f>
        <v/>
      </c>
      <c r="F164" s="242" t="str">
        <f>IF(OR('DAFTAR PELAJAR'!J160=0,'DAFTAR PELAJAR'!J160=""),"",'DAFTAR PELAJAR'!J160)</f>
        <v/>
      </c>
      <c r="G164" s="140"/>
      <c r="H164" s="138"/>
      <c r="I164" s="138"/>
      <c r="J164" s="138"/>
      <c r="K164" s="138"/>
      <c r="L164" s="138"/>
      <c r="M164" s="138"/>
      <c r="N164" s="138"/>
      <c r="O164" s="138"/>
      <c r="P164" s="139"/>
      <c r="Q164" s="454" t="str">
        <f t="shared" si="6"/>
        <v/>
      </c>
      <c r="R164" s="285"/>
      <c r="S164" s="138"/>
      <c r="T164" s="138"/>
      <c r="U164" s="138"/>
      <c r="V164" s="138"/>
      <c r="W164" s="138"/>
      <c r="X164" s="138"/>
      <c r="Y164" s="138"/>
      <c r="Z164" s="138"/>
      <c r="AA164" s="139"/>
      <c r="AB164" s="224" t="str">
        <f t="shared" si="7"/>
        <v/>
      </c>
      <c r="AC164" s="140"/>
      <c r="AD164" s="138"/>
      <c r="AE164" s="138"/>
      <c r="AF164" s="138"/>
      <c r="AG164" s="138"/>
      <c r="AH164" s="138"/>
      <c r="AI164" s="138"/>
      <c r="AJ164" s="138"/>
      <c r="AK164" s="138"/>
      <c r="AL164" s="362"/>
      <c r="AM164" s="507" t="str">
        <f t="shared" si="8"/>
        <v/>
      </c>
    </row>
    <row r="165" spans="1:39">
      <c r="A165" s="134">
        <v>154</v>
      </c>
      <c r="B165" s="239" t="str">
        <f>IF(OR(F165=0,F165=""),"",'DAFTAR PELAJAR'!B161)</f>
        <v/>
      </c>
      <c r="C165" s="240" t="str">
        <f>IF(OR(F165=0,F165=""),"",'DAFTAR PELAJAR'!C161)</f>
        <v/>
      </c>
      <c r="D165" s="241" t="str">
        <f>IF(OR(F165=0,F165=""),"",'DAFTAR PELAJAR'!D161)</f>
        <v/>
      </c>
      <c r="E165" s="240" t="str">
        <f>IF(OR(F165=0,F165=""),"",'DAFTAR PELAJAR'!E161)</f>
        <v/>
      </c>
      <c r="F165" s="242" t="str">
        <f>IF(OR('DAFTAR PELAJAR'!J161=0,'DAFTAR PELAJAR'!J161=""),"",'DAFTAR PELAJAR'!J161)</f>
        <v/>
      </c>
      <c r="G165" s="140"/>
      <c r="H165" s="138"/>
      <c r="I165" s="138"/>
      <c r="J165" s="138"/>
      <c r="K165" s="138"/>
      <c r="L165" s="138"/>
      <c r="M165" s="138"/>
      <c r="N165" s="138"/>
      <c r="O165" s="138"/>
      <c r="P165" s="139"/>
      <c r="Q165" s="454" t="str">
        <f t="shared" si="6"/>
        <v/>
      </c>
      <c r="R165" s="285"/>
      <c r="S165" s="138"/>
      <c r="T165" s="138"/>
      <c r="U165" s="138"/>
      <c r="V165" s="138"/>
      <c r="W165" s="138"/>
      <c r="X165" s="138"/>
      <c r="Y165" s="138"/>
      <c r="Z165" s="138"/>
      <c r="AA165" s="139"/>
      <c r="AB165" s="224" t="str">
        <f t="shared" si="7"/>
        <v/>
      </c>
      <c r="AC165" s="140"/>
      <c r="AD165" s="138"/>
      <c r="AE165" s="138"/>
      <c r="AF165" s="138"/>
      <c r="AG165" s="138"/>
      <c r="AH165" s="138"/>
      <c r="AI165" s="138"/>
      <c r="AJ165" s="138"/>
      <c r="AK165" s="138"/>
      <c r="AL165" s="362"/>
      <c r="AM165" s="507" t="str">
        <f t="shared" si="8"/>
        <v/>
      </c>
    </row>
    <row r="166" spans="1:39">
      <c r="A166" s="134">
        <v>155</v>
      </c>
      <c r="B166" s="239" t="str">
        <f>IF(OR(F166=0,F166=""),"",'DAFTAR PELAJAR'!B162)</f>
        <v/>
      </c>
      <c r="C166" s="240" t="str">
        <f>IF(OR(F166=0,F166=""),"",'DAFTAR PELAJAR'!C162)</f>
        <v/>
      </c>
      <c r="D166" s="241" t="str">
        <f>IF(OR(F166=0,F166=""),"",'DAFTAR PELAJAR'!D162)</f>
        <v/>
      </c>
      <c r="E166" s="240" t="str">
        <f>IF(OR(F166=0,F166=""),"",'DAFTAR PELAJAR'!E162)</f>
        <v/>
      </c>
      <c r="F166" s="242" t="str">
        <f>IF(OR('DAFTAR PELAJAR'!J162=0,'DAFTAR PELAJAR'!J162=""),"",'DAFTAR PELAJAR'!J162)</f>
        <v/>
      </c>
      <c r="G166" s="140"/>
      <c r="H166" s="138"/>
      <c r="I166" s="138"/>
      <c r="J166" s="138"/>
      <c r="K166" s="138"/>
      <c r="L166" s="138"/>
      <c r="M166" s="138"/>
      <c r="N166" s="138"/>
      <c r="O166" s="138"/>
      <c r="P166" s="139"/>
      <c r="Q166" s="454" t="str">
        <f t="shared" si="6"/>
        <v/>
      </c>
      <c r="R166" s="285"/>
      <c r="S166" s="138"/>
      <c r="T166" s="138"/>
      <c r="U166" s="138"/>
      <c r="V166" s="138"/>
      <c r="W166" s="138"/>
      <c r="X166" s="138"/>
      <c r="Y166" s="138"/>
      <c r="Z166" s="138"/>
      <c r="AA166" s="139"/>
      <c r="AB166" s="224" t="str">
        <f t="shared" si="7"/>
        <v/>
      </c>
      <c r="AC166" s="140"/>
      <c r="AD166" s="138"/>
      <c r="AE166" s="138"/>
      <c r="AF166" s="138"/>
      <c r="AG166" s="138"/>
      <c r="AH166" s="138"/>
      <c r="AI166" s="138"/>
      <c r="AJ166" s="138"/>
      <c r="AK166" s="138"/>
      <c r="AL166" s="362"/>
      <c r="AM166" s="507" t="str">
        <f t="shared" si="8"/>
        <v/>
      </c>
    </row>
    <row r="167" spans="1:39">
      <c r="A167" s="134">
        <v>156</v>
      </c>
      <c r="B167" s="239" t="str">
        <f>IF(OR(F167=0,F167=""),"",'DAFTAR PELAJAR'!B163)</f>
        <v/>
      </c>
      <c r="C167" s="240" t="str">
        <f>IF(OR(F167=0,F167=""),"",'DAFTAR PELAJAR'!C163)</f>
        <v/>
      </c>
      <c r="D167" s="241" t="str">
        <f>IF(OR(F167=0,F167=""),"",'DAFTAR PELAJAR'!D163)</f>
        <v/>
      </c>
      <c r="E167" s="240" t="str">
        <f>IF(OR(F167=0,F167=""),"",'DAFTAR PELAJAR'!E163)</f>
        <v/>
      </c>
      <c r="F167" s="242" t="str">
        <f>IF(OR('DAFTAR PELAJAR'!J163=0,'DAFTAR PELAJAR'!J163=""),"",'DAFTAR PELAJAR'!J163)</f>
        <v/>
      </c>
      <c r="G167" s="140"/>
      <c r="H167" s="138"/>
      <c r="I167" s="138"/>
      <c r="J167" s="138"/>
      <c r="K167" s="138"/>
      <c r="L167" s="138"/>
      <c r="M167" s="138"/>
      <c r="N167" s="138"/>
      <c r="O167" s="138"/>
      <c r="P167" s="139"/>
      <c r="Q167" s="454" t="str">
        <f t="shared" si="6"/>
        <v/>
      </c>
      <c r="R167" s="285"/>
      <c r="S167" s="138"/>
      <c r="T167" s="138"/>
      <c r="U167" s="138"/>
      <c r="V167" s="138"/>
      <c r="W167" s="138"/>
      <c r="X167" s="138"/>
      <c r="Y167" s="138"/>
      <c r="Z167" s="138"/>
      <c r="AA167" s="139"/>
      <c r="AB167" s="224" t="str">
        <f t="shared" si="7"/>
        <v/>
      </c>
      <c r="AC167" s="140"/>
      <c r="AD167" s="138"/>
      <c r="AE167" s="138"/>
      <c r="AF167" s="138"/>
      <c r="AG167" s="138"/>
      <c r="AH167" s="138"/>
      <c r="AI167" s="138"/>
      <c r="AJ167" s="138"/>
      <c r="AK167" s="138"/>
      <c r="AL167" s="362"/>
      <c r="AM167" s="507" t="str">
        <f t="shared" si="8"/>
        <v/>
      </c>
    </row>
    <row r="168" spans="1:39">
      <c r="A168" s="134">
        <v>157</v>
      </c>
      <c r="B168" s="239" t="str">
        <f>IF(OR(F168=0,F168=""),"",'DAFTAR PELAJAR'!B164)</f>
        <v/>
      </c>
      <c r="C168" s="240" t="str">
        <f>IF(OR(F168=0,F168=""),"",'DAFTAR PELAJAR'!C164)</f>
        <v/>
      </c>
      <c r="D168" s="241" t="str">
        <f>IF(OR(F168=0,F168=""),"",'DAFTAR PELAJAR'!D164)</f>
        <v/>
      </c>
      <c r="E168" s="240" t="str">
        <f>IF(OR(F168=0,F168=""),"",'DAFTAR PELAJAR'!E164)</f>
        <v/>
      </c>
      <c r="F168" s="242" t="str">
        <f>IF(OR('DAFTAR PELAJAR'!J164=0,'DAFTAR PELAJAR'!J164=""),"",'DAFTAR PELAJAR'!J164)</f>
        <v/>
      </c>
      <c r="G168" s="140"/>
      <c r="H168" s="138"/>
      <c r="I168" s="138"/>
      <c r="J168" s="138"/>
      <c r="K168" s="138"/>
      <c r="L168" s="138"/>
      <c r="M168" s="138"/>
      <c r="N168" s="138"/>
      <c r="O168" s="138"/>
      <c r="P168" s="139"/>
      <c r="Q168" s="454" t="str">
        <f t="shared" si="6"/>
        <v/>
      </c>
      <c r="R168" s="285"/>
      <c r="S168" s="138"/>
      <c r="T168" s="138"/>
      <c r="U168" s="138"/>
      <c r="V168" s="138"/>
      <c r="W168" s="138"/>
      <c r="X168" s="138"/>
      <c r="Y168" s="138"/>
      <c r="Z168" s="138"/>
      <c r="AA168" s="139"/>
      <c r="AB168" s="224" t="str">
        <f t="shared" si="7"/>
        <v/>
      </c>
      <c r="AC168" s="140"/>
      <c r="AD168" s="138"/>
      <c r="AE168" s="138"/>
      <c r="AF168" s="138"/>
      <c r="AG168" s="138"/>
      <c r="AH168" s="138"/>
      <c r="AI168" s="138"/>
      <c r="AJ168" s="138"/>
      <c r="AK168" s="138"/>
      <c r="AL168" s="362"/>
      <c r="AM168" s="507" t="str">
        <f t="shared" si="8"/>
        <v/>
      </c>
    </row>
    <row r="169" spans="1:39">
      <c r="A169" s="134">
        <v>158</v>
      </c>
      <c r="B169" s="239" t="str">
        <f>IF(OR(F169=0,F169=""),"",'DAFTAR PELAJAR'!B165)</f>
        <v/>
      </c>
      <c r="C169" s="240" t="str">
        <f>IF(OR(F169=0,F169=""),"",'DAFTAR PELAJAR'!C165)</f>
        <v/>
      </c>
      <c r="D169" s="241" t="str">
        <f>IF(OR(F169=0,F169=""),"",'DAFTAR PELAJAR'!D165)</f>
        <v/>
      </c>
      <c r="E169" s="240" t="str">
        <f>IF(OR(F169=0,F169=""),"",'DAFTAR PELAJAR'!E165)</f>
        <v/>
      </c>
      <c r="F169" s="242" t="str">
        <f>IF(OR('DAFTAR PELAJAR'!J165=0,'DAFTAR PELAJAR'!J165=""),"",'DAFTAR PELAJAR'!J165)</f>
        <v/>
      </c>
      <c r="G169" s="140"/>
      <c r="H169" s="138"/>
      <c r="I169" s="138"/>
      <c r="J169" s="138"/>
      <c r="K169" s="138"/>
      <c r="L169" s="138"/>
      <c r="M169" s="138"/>
      <c r="N169" s="138"/>
      <c r="O169" s="138"/>
      <c r="P169" s="139"/>
      <c r="Q169" s="454" t="str">
        <f t="shared" si="6"/>
        <v/>
      </c>
      <c r="R169" s="285"/>
      <c r="S169" s="138"/>
      <c r="T169" s="138"/>
      <c r="U169" s="138"/>
      <c r="V169" s="138"/>
      <c r="W169" s="138"/>
      <c r="X169" s="138"/>
      <c r="Y169" s="138"/>
      <c r="Z169" s="138"/>
      <c r="AA169" s="139"/>
      <c r="AB169" s="224" t="str">
        <f t="shared" si="7"/>
        <v/>
      </c>
      <c r="AC169" s="140"/>
      <c r="AD169" s="138"/>
      <c r="AE169" s="138"/>
      <c r="AF169" s="138"/>
      <c r="AG169" s="138"/>
      <c r="AH169" s="138"/>
      <c r="AI169" s="138"/>
      <c r="AJ169" s="138"/>
      <c r="AK169" s="138"/>
      <c r="AL169" s="362"/>
      <c r="AM169" s="507" t="str">
        <f t="shared" si="8"/>
        <v/>
      </c>
    </row>
    <row r="170" spans="1:39">
      <c r="A170" s="134">
        <v>159</v>
      </c>
      <c r="B170" s="239" t="str">
        <f>IF(OR(F170=0,F170=""),"",'DAFTAR PELAJAR'!B166)</f>
        <v/>
      </c>
      <c r="C170" s="240" t="str">
        <f>IF(OR(F170=0,F170=""),"",'DAFTAR PELAJAR'!C166)</f>
        <v/>
      </c>
      <c r="D170" s="241" t="str">
        <f>IF(OR(F170=0,F170=""),"",'DAFTAR PELAJAR'!D166)</f>
        <v/>
      </c>
      <c r="E170" s="240" t="str">
        <f>IF(OR(F170=0,F170=""),"",'DAFTAR PELAJAR'!E166)</f>
        <v/>
      </c>
      <c r="F170" s="242" t="str">
        <f>IF(OR('DAFTAR PELAJAR'!J166=0,'DAFTAR PELAJAR'!J166=""),"",'DAFTAR PELAJAR'!J166)</f>
        <v/>
      </c>
      <c r="G170" s="140"/>
      <c r="H170" s="138"/>
      <c r="I170" s="138"/>
      <c r="J170" s="138"/>
      <c r="K170" s="138"/>
      <c r="L170" s="138"/>
      <c r="M170" s="138"/>
      <c r="N170" s="138"/>
      <c r="O170" s="138"/>
      <c r="P170" s="139"/>
      <c r="Q170" s="454" t="str">
        <f t="shared" si="6"/>
        <v/>
      </c>
      <c r="R170" s="285"/>
      <c r="S170" s="138"/>
      <c r="T170" s="138"/>
      <c r="U170" s="138"/>
      <c r="V170" s="138"/>
      <c r="W170" s="138"/>
      <c r="X170" s="138"/>
      <c r="Y170" s="138"/>
      <c r="Z170" s="138"/>
      <c r="AA170" s="139"/>
      <c r="AB170" s="224" t="str">
        <f t="shared" si="7"/>
        <v/>
      </c>
      <c r="AC170" s="140"/>
      <c r="AD170" s="138"/>
      <c r="AE170" s="138"/>
      <c r="AF170" s="138"/>
      <c r="AG170" s="138"/>
      <c r="AH170" s="138"/>
      <c r="AI170" s="138"/>
      <c r="AJ170" s="138"/>
      <c r="AK170" s="138"/>
      <c r="AL170" s="362"/>
      <c r="AM170" s="507" t="str">
        <f t="shared" si="8"/>
        <v/>
      </c>
    </row>
    <row r="171" spans="1:39">
      <c r="A171" s="134">
        <v>160</v>
      </c>
      <c r="B171" s="239" t="str">
        <f>IF(OR(F171=0,F171=""),"",'DAFTAR PELAJAR'!B167)</f>
        <v/>
      </c>
      <c r="C171" s="240" t="str">
        <f>IF(OR(F171=0,F171=""),"",'DAFTAR PELAJAR'!C167)</f>
        <v/>
      </c>
      <c r="D171" s="241" t="str">
        <f>IF(OR(F171=0,F171=""),"",'DAFTAR PELAJAR'!D167)</f>
        <v/>
      </c>
      <c r="E171" s="240" t="str">
        <f>IF(OR(F171=0,F171=""),"",'DAFTAR PELAJAR'!E167)</f>
        <v/>
      </c>
      <c r="F171" s="242" t="str">
        <f>IF(OR('DAFTAR PELAJAR'!J167=0,'DAFTAR PELAJAR'!J167=""),"",'DAFTAR PELAJAR'!J167)</f>
        <v/>
      </c>
      <c r="G171" s="140"/>
      <c r="H171" s="138"/>
      <c r="I171" s="138"/>
      <c r="J171" s="138"/>
      <c r="K171" s="138"/>
      <c r="L171" s="138"/>
      <c r="M171" s="138"/>
      <c r="N171" s="138"/>
      <c r="O171" s="138"/>
      <c r="P171" s="139"/>
      <c r="Q171" s="454" t="str">
        <f t="shared" si="6"/>
        <v/>
      </c>
      <c r="R171" s="285"/>
      <c r="S171" s="138"/>
      <c r="T171" s="138"/>
      <c r="U171" s="138"/>
      <c r="V171" s="138"/>
      <c r="W171" s="138"/>
      <c r="X171" s="138"/>
      <c r="Y171" s="138"/>
      <c r="Z171" s="138"/>
      <c r="AA171" s="139"/>
      <c r="AB171" s="224" t="str">
        <f t="shared" si="7"/>
        <v/>
      </c>
      <c r="AC171" s="140"/>
      <c r="AD171" s="138"/>
      <c r="AE171" s="138"/>
      <c r="AF171" s="138"/>
      <c r="AG171" s="138"/>
      <c r="AH171" s="138"/>
      <c r="AI171" s="138"/>
      <c r="AJ171" s="138"/>
      <c r="AK171" s="138"/>
      <c r="AL171" s="362"/>
      <c r="AM171" s="507" t="str">
        <f t="shared" si="8"/>
        <v/>
      </c>
    </row>
    <row r="172" spans="1:39">
      <c r="A172" s="134">
        <v>161</v>
      </c>
      <c r="B172" s="239" t="str">
        <f>IF(OR(F172=0,F172=""),"",'DAFTAR PELAJAR'!B168)</f>
        <v/>
      </c>
      <c r="C172" s="240" t="str">
        <f>IF(OR(F172=0,F172=""),"",'DAFTAR PELAJAR'!C168)</f>
        <v/>
      </c>
      <c r="D172" s="241" t="str">
        <f>IF(OR(F172=0,F172=""),"",'DAFTAR PELAJAR'!D168)</f>
        <v/>
      </c>
      <c r="E172" s="240" t="str">
        <f>IF(OR(F172=0,F172=""),"",'DAFTAR PELAJAR'!E168)</f>
        <v/>
      </c>
      <c r="F172" s="242" t="str">
        <f>IF(OR('DAFTAR PELAJAR'!J168=0,'DAFTAR PELAJAR'!J168=""),"",'DAFTAR PELAJAR'!J168)</f>
        <v/>
      </c>
      <c r="G172" s="140"/>
      <c r="H172" s="138"/>
      <c r="I172" s="138"/>
      <c r="J172" s="138"/>
      <c r="K172" s="138"/>
      <c r="L172" s="138"/>
      <c r="M172" s="138"/>
      <c r="N172" s="138"/>
      <c r="O172" s="138"/>
      <c r="P172" s="139"/>
      <c r="Q172" s="454" t="str">
        <f t="shared" si="6"/>
        <v/>
      </c>
      <c r="R172" s="285"/>
      <c r="S172" s="138"/>
      <c r="T172" s="138"/>
      <c r="U172" s="138"/>
      <c r="V172" s="138"/>
      <c r="W172" s="138"/>
      <c r="X172" s="138"/>
      <c r="Y172" s="138"/>
      <c r="Z172" s="138"/>
      <c r="AA172" s="139"/>
      <c r="AB172" s="224" t="str">
        <f t="shared" si="7"/>
        <v/>
      </c>
      <c r="AC172" s="140"/>
      <c r="AD172" s="138"/>
      <c r="AE172" s="138"/>
      <c r="AF172" s="138"/>
      <c r="AG172" s="138"/>
      <c r="AH172" s="138"/>
      <c r="AI172" s="138"/>
      <c r="AJ172" s="138"/>
      <c r="AK172" s="138"/>
      <c r="AL172" s="362"/>
      <c r="AM172" s="507" t="str">
        <f t="shared" si="8"/>
        <v/>
      </c>
    </row>
    <row r="173" spans="1:39">
      <c r="A173" s="134">
        <v>162</v>
      </c>
      <c r="B173" s="239" t="str">
        <f>IF(OR(F173=0,F173=""),"",'DAFTAR PELAJAR'!B169)</f>
        <v/>
      </c>
      <c r="C173" s="240" t="str">
        <f>IF(OR(F173=0,F173=""),"",'DAFTAR PELAJAR'!C169)</f>
        <v/>
      </c>
      <c r="D173" s="241" t="str">
        <f>IF(OR(F173=0,F173=""),"",'DAFTAR PELAJAR'!D169)</f>
        <v/>
      </c>
      <c r="E173" s="240" t="str">
        <f>IF(OR(F173=0,F173=""),"",'DAFTAR PELAJAR'!E169)</f>
        <v/>
      </c>
      <c r="F173" s="242" t="str">
        <f>IF(OR('DAFTAR PELAJAR'!J169=0,'DAFTAR PELAJAR'!J169=""),"",'DAFTAR PELAJAR'!J169)</f>
        <v/>
      </c>
      <c r="G173" s="140"/>
      <c r="H173" s="138"/>
      <c r="I173" s="138"/>
      <c r="J173" s="138"/>
      <c r="K173" s="138"/>
      <c r="L173" s="138"/>
      <c r="M173" s="138"/>
      <c r="N173" s="138"/>
      <c r="O173" s="138"/>
      <c r="P173" s="139"/>
      <c r="Q173" s="454" t="str">
        <f t="shared" si="6"/>
        <v/>
      </c>
      <c r="R173" s="285"/>
      <c r="S173" s="138"/>
      <c r="T173" s="138"/>
      <c r="U173" s="138"/>
      <c r="V173" s="138"/>
      <c r="W173" s="138"/>
      <c r="X173" s="138"/>
      <c r="Y173" s="138"/>
      <c r="Z173" s="138"/>
      <c r="AA173" s="139"/>
      <c r="AB173" s="224" t="str">
        <f t="shared" si="7"/>
        <v/>
      </c>
      <c r="AC173" s="140"/>
      <c r="AD173" s="138"/>
      <c r="AE173" s="138"/>
      <c r="AF173" s="138"/>
      <c r="AG173" s="138"/>
      <c r="AH173" s="138"/>
      <c r="AI173" s="138"/>
      <c r="AJ173" s="138"/>
      <c r="AK173" s="138"/>
      <c r="AL173" s="362"/>
      <c r="AM173" s="507" t="str">
        <f t="shared" si="8"/>
        <v/>
      </c>
    </row>
    <row r="174" spans="1:39">
      <c r="A174" s="134">
        <v>163</v>
      </c>
      <c r="B174" s="239" t="str">
        <f>IF(OR(F174=0,F174=""),"",'DAFTAR PELAJAR'!B170)</f>
        <v/>
      </c>
      <c r="C174" s="240" t="str">
        <f>IF(OR(F174=0,F174=""),"",'DAFTAR PELAJAR'!C170)</f>
        <v/>
      </c>
      <c r="D174" s="241" t="str">
        <f>IF(OR(F174=0,F174=""),"",'DAFTAR PELAJAR'!D170)</f>
        <v/>
      </c>
      <c r="E174" s="240" t="str">
        <f>IF(OR(F174=0,F174=""),"",'DAFTAR PELAJAR'!E170)</f>
        <v/>
      </c>
      <c r="F174" s="242" t="str">
        <f>IF(OR('DAFTAR PELAJAR'!J170=0,'DAFTAR PELAJAR'!J170=""),"",'DAFTAR PELAJAR'!J170)</f>
        <v/>
      </c>
      <c r="G174" s="140"/>
      <c r="H174" s="138"/>
      <c r="I174" s="138"/>
      <c r="J174" s="138"/>
      <c r="K174" s="138"/>
      <c r="L174" s="138"/>
      <c r="M174" s="138"/>
      <c r="N174" s="138"/>
      <c r="O174" s="138"/>
      <c r="P174" s="139"/>
      <c r="Q174" s="454" t="str">
        <f t="shared" si="6"/>
        <v/>
      </c>
      <c r="R174" s="285"/>
      <c r="S174" s="138"/>
      <c r="T174" s="138"/>
      <c r="U174" s="138"/>
      <c r="V174" s="138"/>
      <c r="W174" s="138"/>
      <c r="X174" s="138"/>
      <c r="Y174" s="138"/>
      <c r="Z174" s="138"/>
      <c r="AA174" s="139"/>
      <c r="AB174" s="224" t="str">
        <f t="shared" si="7"/>
        <v/>
      </c>
      <c r="AC174" s="140"/>
      <c r="AD174" s="138"/>
      <c r="AE174" s="138"/>
      <c r="AF174" s="138"/>
      <c r="AG174" s="138"/>
      <c r="AH174" s="138"/>
      <c r="AI174" s="138"/>
      <c r="AJ174" s="138"/>
      <c r="AK174" s="138"/>
      <c r="AL174" s="362"/>
      <c r="AM174" s="507" t="str">
        <f t="shared" si="8"/>
        <v/>
      </c>
    </row>
    <row r="175" spans="1:39">
      <c r="A175" s="134">
        <v>164</v>
      </c>
      <c r="B175" s="239" t="str">
        <f>IF(OR(F175=0,F175=""),"",'DAFTAR PELAJAR'!B171)</f>
        <v/>
      </c>
      <c r="C175" s="240" t="str">
        <f>IF(OR(F175=0,F175=""),"",'DAFTAR PELAJAR'!C171)</f>
        <v/>
      </c>
      <c r="D175" s="241" t="str">
        <f>IF(OR(F175=0,F175=""),"",'DAFTAR PELAJAR'!D171)</f>
        <v/>
      </c>
      <c r="E175" s="240" t="str">
        <f>IF(OR(F175=0,F175=""),"",'DAFTAR PELAJAR'!E171)</f>
        <v/>
      </c>
      <c r="F175" s="242" t="str">
        <f>IF(OR('DAFTAR PELAJAR'!J171=0,'DAFTAR PELAJAR'!J171=""),"",'DAFTAR PELAJAR'!J171)</f>
        <v/>
      </c>
      <c r="G175" s="140"/>
      <c r="H175" s="138"/>
      <c r="I175" s="138"/>
      <c r="J175" s="138"/>
      <c r="K175" s="138"/>
      <c r="L175" s="138"/>
      <c r="M175" s="138"/>
      <c r="N175" s="138"/>
      <c r="O175" s="138"/>
      <c r="P175" s="139"/>
      <c r="Q175" s="454" t="str">
        <f t="shared" si="6"/>
        <v/>
      </c>
      <c r="R175" s="285"/>
      <c r="S175" s="138"/>
      <c r="T175" s="138"/>
      <c r="U175" s="138"/>
      <c r="V175" s="138"/>
      <c r="W175" s="138"/>
      <c r="X175" s="138"/>
      <c r="Y175" s="138"/>
      <c r="Z175" s="138"/>
      <c r="AA175" s="139"/>
      <c r="AB175" s="224" t="str">
        <f t="shared" si="7"/>
        <v/>
      </c>
      <c r="AC175" s="140"/>
      <c r="AD175" s="138"/>
      <c r="AE175" s="138"/>
      <c r="AF175" s="138"/>
      <c r="AG175" s="138"/>
      <c r="AH175" s="138"/>
      <c r="AI175" s="138"/>
      <c r="AJ175" s="138"/>
      <c r="AK175" s="138"/>
      <c r="AL175" s="362"/>
      <c r="AM175" s="507" t="str">
        <f t="shared" si="8"/>
        <v/>
      </c>
    </row>
    <row r="176" spans="1:39">
      <c r="A176" s="134">
        <v>165</v>
      </c>
      <c r="B176" s="239" t="str">
        <f>IF(OR(F176=0,F176=""),"",'DAFTAR PELAJAR'!B172)</f>
        <v/>
      </c>
      <c r="C176" s="240" t="str">
        <f>IF(OR(F176=0,F176=""),"",'DAFTAR PELAJAR'!C172)</f>
        <v/>
      </c>
      <c r="D176" s="241" t="str">
        <f>IF(OR(F176=0,F176=""),"",'DAFTAR PELAJAR'!D172)</f>
        <v/>
      </c>
      <c r="E176" s="240" t="str">
        <f>IF(OR(F176=0,F176=""),"",'DAFTAR PELAJAR'!E172)</f>
        <v/>
      </c>
      <c r="F176" s="242" t="str">
        <f>IF(OR('DAFTAR PELAJAR'!J172=0,'DAFTAR PELAJAR'!J172=""),"",'DAFTAR PELAJAR'!J172)</f>
        <v/>
      </c>
      <c r="G176" s="140"/>
      <c r="H176" s="138"/>
      <c r="I176" s="138"/>
      <c r="J176" s="138"/>
      <c r="K176" s="138"/>
      <c r="L176" s="138"/>
      <c r="M176" s="138"/>
      <c r="N176" s="138"/>
      <c r="O176" s="138"/>
      <c r="P176" s="139"/>
      <c r="Q176" s="454" t="str">
        <f t="shared" si="6"/>
        <v/>
      </c>
      <c r="R176" s="285"/>
      <c r="S176" s="138"/>
      <c r="T176" s="138"/>
      <c r="U176" s="138"/>
      <c r="V176" s="138"/>
      <c r="W176" s="138"/>
      <c r="X176" s="138"/>
      <c r="Y176" s="138"/>
      <c r="Z176" s="138"/>
      <c r="AA176" s="139"/>
      <c r="AB176" s="224" t="str">
        <f t="shared" si="7"/>
        <v/>
      </c>
      <c r="AC176" s="140"/>
      <c r="AD176" s="138"/>
      <c r="AE176" s="138"/>
      <c r="AF176" s="138"/>
      <c r="AG176" s="138"/>
      <c r="AH176" s="138"/>
      <c r="AI176" s="138"/>
      <c r="AJ176" s="138"/>
      <c r="AK176" s="138"/>
      <c r="AL176" s="362"/>
      <c r="AM176" s="507" t="str">
        <f t="shared" si="8"/>
        <v/>
      </c>
    </row>
    <row r="177" spans="1:39">
      <c r="A177" s="134">
        <v>166</v>
      </c>
      <c r="B177" s="239" t="str">
        <f>IF(OR(F177=0,F177=""),"",'DAFTAR PELAJAR'!B173)</f>
        <v/>
      </c>
      <c r="C177" s="240" t="str">
        <f>IF(OR(F177=0,F177=""),"",'DAFTAR PELAJAR'!C173)</f>
        <v/>
      </c>
      <c r="D177" s="241" t="str">
        <f>IF(OR(F177=0,F177=""),"",'DAFTAR PELAJAR'!D173)</f>
        <v/>
      </c>
      <c r="E177" s="240" t="str">
        <f>IF(OR(F177=0,F177=""),"",'DAFTAR PELAJAR'!E173)</f>
        <v/>
      </c>
      <c r="F177" s="242" t="str">
        <f>IF(OR('DAFTAR PELAJAR'!J173=0,'DAFTAR PELAJAR'!J173=""),"",'DAFTAR PELAJAR'!J173)</f>
        <v/>
      </c>
      <c r="G177" s="140"/>
      <c r="H177" s="138"/>
      <c r="I177" s="138"/>
      <c r="J177" s="138"/>
      <c r="K177" s="138"/>
      <c r="L177" s="138"/>
      <c r="M177" s="138"/>
      <c r="N177" s="138"/>
      <c r="O177" s="138"/>
      <c r="P177" s="139"/>
      <c r="Q177" s="454" t="str">
        <f t="shared" si="6"/>
        <v/>
      </c>
      <c r="R177" s="285"/>
      <c r="S177" s="138"/>
      <c r="T177" s="138"/>
      <c r="U177" s="138"/>
      <c r="V177" s="138"/>
      <c r="W177" s="138"/>
      <c r="X177" s="138"/>
      <c r="Y177" s="138"/>
      <c r="Z177" s="138"/>
      <c r="AA177" s="139"/>
      <c r="AB177" s="224" t="str">
        <f t="shared" si="7"/>
        <v/>
      </c>
      <c r="AC177" s="140"/>
      <c r="AD177" s="138"/>
      <c r="AE177" s="138"/>
      <c r="AF177" s="138"/>
      <c r="AG177" s="138"/>
      <c r="AH177" s="138"/>
      <c r="AI177" s="138"/>
      <c r="AJ177" s="138"/>
      <c r="AK177" s="138"/>
      <c r="AL177" s="362"/>
      <c r="AM177" s="507" t="str">
        <f t="shared" si="8"/>
        <v/>
      </c>
    </row>
    <row r="178" spans="1:39">
      <c r="A178" s="134">
        <v>167</v>
      </c>
      <c r="B178" s="239" t="str">
        <f>IF(OR(F178=0,F178=""),"",'DAFTAR PELAJAR'!B174)</f>
        <v/>
      </c>
      <c r="C178" s="240" t="str">
        <f>IF(OR(F178=0,F178=""),"",'DAFTAR PELAJAR'!C174)</f>
        <v/>
      </c>
      <c r="D178" s="241" t="str">
        <f>IF(OR(F178=0,F178=""),"",'DAFTAR PELAJAR'!D174)</f>
        <v/>
      </c>
      <c r="E178" s="240" t="str">
        <f>IF(OR(F178=0,F178=""),"",'DAFTAR PELAJAR'!E174)</f>
        <v/>
      </c>
      <c r="F178" s="242" t="str">
        <f>IF(OR('DAFTAR PELAJAR'!J174=0,'DAFTAR PELAJAR'!J174=""),"",'DAFTAR PELAJAR'!J174)</f>
        <v/>
      </c>
      <c r="G178" s="140"/>
      <c r="H178" s="138"/>
      <c r="I178" s="138"/>
      <c r="J178" s="138"/>
      <c r="K178" s="138"/>
      <c r="L178" s="138"/>
      <c r="M178" s="138"/>
      <c r="N178" s="138"/>
      <c r="O178" s="138"/>
      <c r="P178" s="139"/>
      <c r="Q178" s="454" t="str">
        <f t="shared" si="6"/>
        <v/>
      </c>
      <c r="R178" s="285"/>
      <c r="S178" s="138"/>
      <c r="T178" s="138"/>
      <c r="U178" s="138"/>
      <c r="V178" s="138"/>
      <c r="W178" s="138"/>
      <c r="X178" s="138"/>
      <c r="Y178" s="138"/>
      <c r="Z178" s="138"/>
      <c r="AA178" s="139"/>
      <c r="AB178" s="224" t="str">
        <f t="shared" si="7"/>
        <v/>
      </c>
      <c r="AC178" s="140"/>
      <c r="AD178" s="138"/>
      <c r="AE178" s="138"/>
      <c r="AF178" s="138"/>
      <c r="AG178" s="138"/>
      <c r="AH178" s="138"/>
      <c r="AI178" s="138"/>
      <c r="AJ178" s="138"/>
      <c r="AK178" s="138"/>
      <c r="AL178" s="362"/>
      <c r="AM178" s="507" t="str">
        <f t="shared" si="8"/>
        <v/>
      </c>
    </row>
    <row r="179" spans="1:39">
      <c r="A179" s="134">
        <v>168</v>
      </c>
      <c r="B179" s="239" t="str">
        <f>IF(OR(F179=0,F179=""),"",'DAFTAR PELAJAR'!B175)</f>
        <v/>
      </c>
      <c r="C179" s="240" t="str">
        <f>IF(OR(F179=0,F179=""),"",'DAFTAR PELAJAR'!C175)</f>
        <v/>
      </c>
      <c r="D179" s="241" t="str">
        <f>IF(OR(F179=0,F179=""),"",'DAFTAR PELAJAR'!D175)</f>
        <v/>
      </c>
      <c r="E179" s="240" t="str">
        <f>IF(OR(F179=0,F179=""),"",'DAFTAR PELAJAR'!E175)</f>
        <v/>
      </c>
      <c r="F179" s="242" t="str">
        <f>IF(OR('DAFTAR PELAJAR'!J175=0,'DAFTAR PELAJAR'!J175=""),"",'DAFTAR PELAJAR'!J175)</f>
        <v/>
      </c>
      <c r="G179" s="140"/>
      <c r="H179" s="138"/>
      <c r="I179" s="138"/>
      <c r="J179" s="138"/>
      <c r="K179" s="138"/>
      <c r="L179" s="138"/>
      <c r="M179" s="138"/>
      <c r="N179" s="138"/>
      <c r="O179" s="138"/>
      <c r="P179" s="139"/>
      <c r="Q179" s="454" t="str">
        <f t="shared" si="6"/>
        <v/>
      </c>
      <c r="R179" s="285"/>
      <c r="S179" s="138"/>
      <c r="T179" s="138"/>
      <c r="U179" s="138"/>
      <c r="V179" s="138"/>
      <c r="W179" s="138"/>
      <c r="X179" s="138"/>
      <c r="Y179" s="138"/>
      <c r="Z179" s="138"/>
      <c r="AA179" s="139"/>
      <c r="AB179" s="224" t="str">
        <f t="shared" si="7"/>
        <v/>
      </c>
      <c r="AC179" s="140"/>
      <c r="AD179" s="138"/>
      <c r="AE179" s="138"/>
      <c r="AF179" s="138"/>
      <c r="AG179" s="138"/>
      <c r="AH179" s="138"/>
      <c r="AI179" s="138"/>
      <c r="AJ179" s="138"/>
      <c r="AK179" s="138"/>
      <c r="AL179" s="362"/>
      <c r="AM179" s="507" t="str">
        <f t="shared" si="8"/>
        <v/>
      </c>
    </row>
    <row r="180" spans="1:39">
      <c r="A180" s="134">
        <v>169</v>
      </c>
      <c r="B180" s="239" t="str">
        <f>IF(OR(F180=0,F180=""),"",'DAFTAR PELAJAR'!B176)</f>
        <v/>
      </c>
      <c r="C180" s="240" t="str">
        <f>IF(OR(F180=0,F180=""),"",'DAFTAR PELAJAR'!C176)</f>
        <v/>
      </c>
      <c r="D180" s="241" t="str">
        <f>IF(OR(F180=0,F180=""),"",'DAFTAR PELAJAR'!D176)</f>
        <v/>
      </c>
      <c r="E180" s="240" t="str">
        <f>IF(OR(F180=0,F180=""),"",'DAFTAR PELAJAR'!E176)</f>
        <v/>
      </c>
      <c r="F180" s="242" t="str">
        <f>IF(OR('DAFTAR PELAJAR'!J176=0,'DAFTAR PELAJAR'!J176=""),"",'DAFTAR PELAJAR'!J176)</f>
        <v/>
      </c>
      <c r="G180" s="140"/>
      <c r="H180" s="138"/>
      <c r="I180" s="138"/>
      <c r="J180" s="138"/>
      <c r="K180" s="138"/>
      <c r="L180" s="138"/>
      <c r="M180" s="138"/>
      <c r="N180" s="138"/>
      <c r="O180" s="138"/>
      <c r="P180" s="139"/>
      <c r="Q180" s="454" t="str">
        <f t="shared" si="6"/>
        <v/>
      </c>
      <c r="R180" s="285"/>
      <c r="S180" s="138"/>
      <c r="T180" s="138"/>
      <c r="U180" s="138"/>
      <c r="V180" s="138"/>
      <c r="W180" s="138"/>
      <c r="X180" s="138"/>
      <c r="Y180" s="138"/>
      <c r="Z180" s="138"/>
      <c r="AA180" s="139"/>
      <c r="AB180" s="224" t="str">
        <f t="shared" si="7"/>
        <v/>
      </c>
      <c r="AC180" s="140"/>
      <c r="AD180" s="138"/>
      <c r="AE180" s="138"/>
      <c r="AF180" s="138"/>
      <c r="AG180" s="138"/>
      <c r="AH180" s="138"/>
      <c r="AI180" s="138"/>
      <c r="AJ180" s="138"/>
      <c r="AK180" s="138"/>
      <c r="AL180" s="362"/>
      <c r="AM180" s="507" t="str">
        <f t="shared" si="8"/>
        <v/>
      </c>
    </row>
    <row r="181" spans="1:39">
      <c r="A181" s="134">
        <v>170</v>
      </c>
      <c r="B181" s="239" t="str">
        <f>IF(OR(F181=0,F181=""),"",'DAFTAR PELAJAR'!B177)</f>
        <v/>
      </c>
      <c r="C181" s="240" t="str">
        <f>IF(OR(F181=0,F181=""),"",'DAFTAR PELAJAR'!C177)</f>
        <v/>
      </c>
      <c r="D181" s="241" t="str">
        <f>IF(OR(F181=0,F181=""),"",'DAFTAR PELAJAR'!D177)</f>
        <v/>
      </c>
      <c r="E181" s="240" t="str">
        <f>IF(OR(F181=0,F181=""),"",'DAFTAR PELAJAR'!E177)</f>
        <v/>
      </c>
      <c r="F181" s="242" t="str">
        <f>IF(OR('DAFTAR PELAJAR'!J177=0,'DAFTAR PELAJAR'!J177=""),"",'DAFTAR PELAJAR'!J177)</f>
        <v/>
      </c>
      <c r="G181" s="140"/>
      <c r="H181" s="138"/>
      <c r="I181" s="138"/>
      <c r="J181" s="138"/>
      <c r="K181" s="138"/>
      <c r="L181" s="138"/>
      <c r="M181" s="138"/>
      <c r="N181" s="138"/>
      <c r="O181" s="138"/>
      <c r="P181" s="139"/>
      <c r="Q181" s="454" t="str">
        <f t="shared" si="6"/>
        <v/>
      </c>
      <c r="R181" s="285"/>
      <c r="S181" s="138"/>
      <c r="T181" s="138"/>
      <c r="U181" s="138"/>
      <c r="V181" s="138"/>
      <c r="W181" s="138"/>
      <c r="X181" s="138"/>
      <c r="Y181" s="138"/>
      <c r="Z181" s="138"/>
      <c r="AA181" s="139"/>
      <c r="AB181" s="224" t="str">
        <f t="shared" si="7"/>
        <v/>
      </c>
      <c r="AC181" s="140"/>
      <c r="AD181" s="138"/>
      <c r="AE181" s="138"/>
      <c r="AF181" s="138"/>
      <c r="AG181" s="138"/>
      <c r="AH181" s="138"/>
      <c r="AI181" s="138"/>
      <c r="AJ181" s="138"/>
      <c r="AK181" s="138"/>
      <c r="AL181" s="362"/>
      <c r="AM181" s="507" t="str">
        <f t="shared" si="8"/>
        <v/>
      </c>
    </row>
    <row r="182" spans="1:39">
      <c r="A182" s="134">
        <v>171</v>
      </c>
      <c r="B182" s="239" t="str">
        <f>IF(OR(F182=0,F182=""),"",'DAFTAR PELAJAR'!B178)</f>
        <v/>
      </c>
      <c r="C182" s="240" t="str">
        <f>IF(OR(F182=0,F182=""),"",'DAFTAR PELAJAR'!C178)</f>
        <v/>
      </c>
      <c r="D182" s="241" t="str">
        <f>IF(OR(F182=0,F182=""),"",'DAFTAR PELAJAR'!D178)</f>
        <v/>
      </c>
      <c r="E182" s="240" t="str">
        <f>IF(OR(F182=0,F182=""),"",'DAFTAR PELAJAR'!E178)</f>
        <v/>
      </c>
      <c r="F182" s="242" t="str">
        <f>IF(OR('DAFTAR PELAJAR'!J178=0,'DAFTAR PELAJAR'!J178=""),"",'DAFTAR PELAJAR'!J178)</f>
        <v/>
      </c>
      <c r="G182" s="140"/>
      <c r="H182" s="138"/>
      <c r="I182" s="138"/>
      <c r="J182" s="138"/>
      <c r="K182" s="138"/>
      <c r="L182" s="138"/>
      <c r="M182" s="138"/>
      <c r="N182" s="138"/>
      <c r="O182" s="138"/>
      <c r="P182" s="139"/>
      <c r="Q182" s="454" t="str">
        <f t="shared" si="6"/>
        <v/>
      </c>
      <c r="R182" s="285"/>
      <c r="S182" s="138"/>
      <c r="T182" s="138"/>
      <c r="U182" s="138"/>
      <c r="V182" s="138"/>
      <c r="W182" s="138"/>
      <c r="X182" s="138"/>
      <c r="Y182" s="138"/>
      <c r="Z182" s="138"/>
      <c r="AA182" s="139"/>
      <c r="AB182" s="224" t="str">
        <f t="shared" si="7"/>
        <v/>
      </c>
      <c r="AC182" s="140"/>
      <c r="AD182" s="138"/>
      <c r="AE182" s="138"/>
      <c r="AF182" s="138"/>
      <c r="AG182" s="138"/>
      <c r="AH182" s="138"/>
      <c r="AI182" s="138"/>
      <c r="AJ182" s="138"/>
      <c r="AK182" s="138"/>
      <c r="AL182" s="362"/>
      <c r="AM182" s="507" t="str">
        <f t="shared" si="8"/>
        <v/>
      </c>
    </row>
    <row r="183" spans="1:39">
      <c r="A183" s="134">
        <v>172</v>
      </c>
      <c r="B183" s="239" t="str">
        <f>IF(OR(F183=0,F183=""),"",'DAFTAR PELAJAR'!B179)</f>
        <v/>
      </c>
      <c r="C183" s="240" t="str">
        <f>IF(OR(F183=0,F183=""),"",'DAFTAR PELAJAR'!C179)</f>
        <v/>
      </c>
      <c r="D183" s="241" t="str">
        <f>IF(OR(F183=0,F183=""),"",'DAFTAR PELAJAR'!D179)</f>
        <v/>
      </c>
      <c r="E183" s="240" t="str">
        <f>IF(OR(F183=0,F183=""),"",'DAFTAR PELAJAR'!E179)</f>
        <v/>
      </c>
      <c r="F183" s="242" t="str">
        <f>IF(OR('DAFTAR PELAJAR'!J179=0,'DAFTAR PELAJAR'!J179=""),"",'DAFTAR PELAJAR'!J179)</f>
        <v/>
      </c>
      <c r="G183" s="140"/>
      <c r="H183" s="138"/>
      <c r="I183" s="138"/>
      <c r="J183" s="138"/>
      <c r="K183" s="138"/>
      <c r="L183" s="138"/>
      <c r="M183" s="138"/>
      <c r="N183" s="138"/>
      <c r="O183" s="138"/>
      <c r="P183" s="139"/>
      <c r="Q183" s="454" t="str">
        <f t="shared" si="6"/>
        <v/>
      </c>
      <c r="R183" s="285"/>
      <c r="S183" s="138"/>
      <c r="T183" s="138"/>
      <c r="U183" s="138"/>
      <c r="V183" s="138"/>
      <c r="W183" s="138"/>
      <c r="X183" s="138"/>
      <c r="Y183" s="138"/>
      <c r="Z183" s="138"/>
      <c r="AA183" s="139"/>
      <c r="AB183" s="224" t="str">
        <f t="shared" si="7"/>
        <v/>
      </c>
      <c r="AC183" s="140"/>
      <c r="AD183" s="138"/>
      <c r="AE183" s="138"/>
      <c r="AF183" s="138"/>
      <c r="AG183" s="138"/>
      <c r="AH183" s="138"/>
      <c r="AI183" s="138"/>
      <c r="AJ183" s="138"/>
      <c r="AK183" s="138"/>
      <c r="AL183" s="362"/>
      <c r="AM183" s="507" t="str">
        <f t="shared" si="8"/>
        <v/>
      </c>
    </row>
    <row r="184" spans="1:39">
      <c r="A184" s="134">
        <v>173</v>
      </c>
      <c r="B184" s="239" t="str">
        <f>IF(OR(F184=0,F184=""),"",'DAFTAR PELAJAR'!B180)</f>
        <v/>
      </c>
      <c r="C184" s="240" t="str">
        <f>IF(OR(F184=0,F184=""),"",'DAFTAR PELAJAR'!C180)</f>
        <v/>
      </c>
      <c r="D184" s="241" t="str">
        <f>IF(OR(F184=0,F184=""),"",'DAFTAR PELAJAR'!D180)</f>
        <v/>
      </c>
      <c r="E184" s="240" t="str">
        <f>IF(OR(F184=0,F184=""),"",'DAFTAR PELAJAR'!E180)</f>
        <v/>
      </c>
      <c r="F184" s="242" t="str">
        <f>IF(OR('DAFTAR PELAJAR'!J180=0,'DAFTAR PELAJAR'!J180=""),"",'DAFTAR PELAJAR'!J180)</f>
        <v/>
      </c>
      <c r="G184" s="140"/>
      <c r="H184" s="138"/>
      <c r="I184" s="138"/>
      <c r="J184" s="138"/>
      <c r="K184" s="138"/>
      <c r="L184" s="138"/>
      <c r="M184" s="138"/>
      <c r="N184" s="138"/>
      <c r="O184" s="138"/>
      <c r="P184" s="139"/>
      <c r="Q184" s="454" t="str">
        <f t="shared" si="6"/>
        <v/>
      </c>
      <c r="R184" s="285"/>
      <c r="S184" s="138"/>
      <c r="T184" s="138"/>
      <c r="U184" s="138"/>
      <c r="V184" s="138"/>
      <c r="W184" s="138"/>
      <c r="X184" s="138"/>
      <c r="Y184" s="138"/>
      <c r="Z184" s="138"/>
      <c r="AA184" s="139"/>
      <c r="AB184" s="224" t="str">
        <f t="shared" si="7"/>
        <v/>
      </c>
      <c r="AC184" s="140"/>
      <c r="AD184" s="138"/>
      <c r="AE184" s="138"/>
      <c r="AF184" s="138"/>
      <c r="AG184" s="138"/>
      <c r="AH184" s="138"/>
      <c r="AI184" s="138"/>
      <c r="AJ184" s="138"/>
      <c r="AK184" s="138"/>
      <c r="AL184" s="362"/>
      <c r="AM184" s="507" t="str">
        <f t="shared" si="8"/>
        <v/>
      </c>
    </row>
    <row r="185" spans="1:39">
      <c r="A185" s="134">
        <v>174</v>
      </c>
      <c r="B185" s="239" t="str">
        <f>IF(OR(F185=0,F185=""),"",'DAFTAR PELAJAR'!B181)</f>
        <v/>
      </c>
      <c r="C185" s="240" t="str">
        <f>IF(OR(F185=0,F185=""),"",'DAFTAR PELAJAR'!C181)</f>
        <v/>
      </c>
      <c r="D185" s="241" t="str">
        <f>IF(OR(F185=0,F185=""),"",'DAFTAR PELAJAR'!D181)</f>
        <v/>
      </c>
      <c r="E185" s="240" t="str">
        <f>IF(OR(F185=0,F185=""),"",'DAFTAR PELAJAR'!E181)</f>
        <v/>
      </c>
      <c r="F185" s="242" t="str">
        <f>IF(OR('DAFTAR PELAJAR'!J181=0,'DAFTAR PELAJAR'!J181=""),"",'DAFTAR PELAJAR'!J181)</f>
        <v/>
      </c>
      <c r="G185" s="140"/>
      <c r="H185" s="138"/>
      <c r="I185" s="138"/>
      <c r="J185" s="138"/>
      <c r="K185" s="138"/>
      <c r="L185" s="138"/>
      <c r="M185" s="138"/>
      <c r="N185" s="138"/>
      <c r="O185" s="138"/>
      <c r="P185" s="139"/>
      <c r="Q185" s="454" t="str">
        <f t="shared" si="6"/>
        <v/>
      </c>
      <c r="R185" s="285"/>
      <c r="S185" s="138"/>
      <c r="T185" s="138"/>
      <c r="U185" s="138"/>
      <c r="V185" s="138"/>
      <c r="W185" s="138"/>
      <c r="X185" s="138"/>
      <c r="Y185" s="138"/>
      <c r="Z185" s="138"/>
      <c r="AA185" s="139"/>
      <c r="AB185" s="224" t="str">
        <f t="shared" si="7"/>
        <v/>
      </c>
      <c r="AC185" s="140"/>
      <c r="AD185" s="138"/>
      <c r="AE185" s="138"/>
      <c r="AF185" s="138"/>
      <c r="AG185" s="138"/>
      <c r="AH185" s="138"/>
      <c r="AI185" s="138"/>
      <c r="AJ185" s="138"/>
      <c r="AK185" s="138"/>
      <c r="AL185" s="362"/>
      <c r="AM185" s="507" t="str">
        <f t="shared" si="8"/>
        <v/>
      </c>
    </row>
    <row r="186" spans="1:39">
      <c r="A186" s="134">
        <v>175</v>
      </c>
      <c r="B186" s="239" t="str">
        <f>IF(OR(F186=0,F186=""),"",'DAFTAR PELAJAR'!B182)</f>
        <v/>
      </c>
      <c r="C186" s="240" t="str">
        <f>IF(OR(F186=0,F186=""),"",'DAFTAR PELAJAR'!C182)</f>
        <v/>
      </c>
      <c r="D186" s="241" t="str">
        <f>IF(OR(F186=0,F186=""),"",'DAFTAR PELAJAR'!D182)</f>
        <v/>
      </c>
      <c r="E186" s="240" t="str">
        <f>IF(OR(F186=0,F186=""),"",'DAFTAR PELAJAR'!E182)</f>
        <v/>
      </c>
      <c r="F186" s="242" t="str">
        <f>IF(OR('DAFTAR PELAJAR'!J182=0,'DAFTAR PELAJAR'!J182=""),"",'DAFTAR PELAJAR'!J182)</f>
        <v/>
      </c>
      <c r="G186" s="140"/>
      <c r="H186" s="138"/>
      <c r="I186" s="138"/>
      <c r="J186" s="138"/>
      <c r="K186" s="138"/>
      <c r="L186" s="138"/>
      <c r="M186" s="138"/>
      <c r="N186" s="138"/>
      <c r="O186" s="138"/>
      <c r="P186" s="139"/>
      <c r="Q186" s="454" t="str">
        <f t="shared" si="6"/>
        <v/>
      </c>
      <c r="R186" s="285"/>
      <c r="S186" s="138"/>
      <c r="T186" s="138"/>
      <c r="U186" s="138"/>
      <c r="V186" s="138"/>
      <c r="W186" s="138"/>
      <c r="X186" s="138"/>
      <c r="Y186" s="138"/>
      <c r="Z186" s="138"/>
      <c r="AA186" s="139"/>
      <c r="AB186" s="224" t="str">
        <f t="shared" si="7"/>
        <v/>
      </c>
      <c r="AC186" s="140"/>
      <c r="AD186" s="138"/>
      <c r="AE186" s="138"/>
      <c r="AF186" s="138"/>
      <c r="AG186" s="138"/>
      <c r="AH186" s="138"/>
      <c r="AI186" s="138"/>
      <c r="AJ186" s="138"/>
      <c r="AK186" s="138"/>
      <c r="AL186" s="362"/>
      <c r="AM186" s="507" t="str">
        <f t="shared" si="8"/>
        <v/>
      </c>
    </row>
    <row r="187" spans="1:39">
      <c r="A187" s="134">
        <v>176</v>
      </c>
      <c r="B187" s="239" t="str">
        <f>IF(OR(F187=0,F187=""),"",'DAFTAR PELAJAR'!B183)</f>
        <v/>
      </c>
      <c r="C187" s="240" t="str">
        <f>IF(OR(F187=0,F187=""),"",'DAFTAR PELAJAR'!C183)</f>
        <v/>
      </c>
      <c r="D187" s="241" t="str">
        <f>IF(OR(F187=0,F187=""),"",'DAFTAR PELAJAR'!D183)</f>
        <v/>
      </c>
      <c r="E187" s="240" t="str">
        <f>IF(OR(F187=0,F187=""),"",'DAFTAR PELAJAR'!E183)</f>
        <v/>
      </c>
      <c r="F187" s="242" t="str">
        <f>IF(OR('DAFTAR PELAJAR'!J183=0,'DAFTAR PELAJAR'!J183=""),"",'DAFTAR PELAJAR'!J183)</f>
        <v/>
      </c>
      <c r="G187" s="140"/>
      <c r="H187" s="138"/>
      <c r="I187" s="138"/>
      <c r="J187" s="138"/>
      <c r="K187" s="138"/>
      <c r="L187" s="138"/>
      <c r="M187" s="138"/>
      <c r="N187" s="138"/>
      <c r="O187" s="138"/>
      <c r="P187" s="139"/>
      <c r="Q187" s="454" t="str">
        <f t="shared" si="6"/>
        <v/>
      </c>
      <c r="R187" s="285"/>
      <c r="S187" s="138"/>
      <c r="T187" s="138"/>
      <c r="U187" s="138"/>
      <c r="V187" s="138"/>
      <c r="W187" s="138"/>
      <c r="X187" s="138"/>
      <c r="Y187" s="138"/>
      <c r="Z187" s="138"/>
      <c r="AA187" s="139"/>
      <c r="AB187" s="224" t="str">
        <f t="shared" si="7"/>
        <v/>
      </c>
      <c r="AC187" s="140"/>
      <c r="AD187" s="138"/>
      <c r="AE187" s="138"/>
      <c r="AF187" s="138"/>
      <c r="AG187" s="138"/>
      <c r="AH187" s="138"/>
      <c r="AI187" s="138"/>
      <c r="AJ187" s="138"/>
      <c r="AK187" s="138"/>
      <c r="AL187" s="362"/>
      <c r="AM187" s="507" t="str">
        <f t="shared" si="8"/>
        <v/>
      </c>
    </row>
    <row r="188" spans="1:39">
      <c r="A188" s="134">
        <v>177</v>
      </c>
      <c r="B188" s="239" t="str">
        <f>IF(OR(F188=0,F188=""),"",'DAFTAR PELAJAR'!B184)</f>
        <v/>
      </c>
      <c r="C188" s="240" t="str">
        <f>IF(OR(F188=0,F188=""),"",'DAFTAR PELAJAR'!C184)</f>
        <v/>
      </c>
      <c r="D188" s="241" t="str">
        <f>IF(OR(F188=0,F188=""),"",'DAFTAR PELAJAR'!D184)</f>
        <v/>
      </c>
      <c r="E188" s="240" t="str">
        <f>IF(OR(F188=0,F188=""),"",'DAFTAR PELAJAR'!E184)</f>
        <v/>
      </c>
      <c r="F188" s="242" t="str">
        <f>IF(OR('DAFTAR PELAJAR'!J184=0,'DAFTAR PELAJAR'!J184=""),"",'DAFTAR PELAJAR'!J184)</f>
        <v/>
      </c>
      <c r="G188" s="140"/>
      <c r="H188" s="138"/>
      <c r="I188" s="138"/>
      <c r="J188" s="138"/>
      <c r="K188" s="138"/>
      <c r="L188" s="138"/>
      <c r="M188" s="138"/>
      <c r="N188" s="138"/>
      <c r="O188" s="138"/>
      <c r="P188" s="139"/>
      <c r="Q188" s="454" t="str">
        <f t="shared" si="6"/>
        <v/>
      </c>
      <c r="R188" s="285"/>
      <c r="S188" s="138"/>
      <c r="T188" s="138"/>
      <c r="U188" s="138"/>
      <c r="V188" s="138"/>
      <c r="W188" s="138"/>
      <c r="X188" s="138"/>
      <c r="Y188" s="138"/>
      <c r="Z188" s="138"/>
      <c r="AA188" s="139"/>
      <c r="AB188" s="224" t="str">
        <f t="shared" si="7"/>
        <v/>
      </c>
      <c r="AC188" s="140"/>
      <c r="AD188" s="138"/>
      <c r="AE188" s="138"/>
      <c r="AF188" s="138"/>
      <c r="AG188" s="138"/>
      <c r="AH188" s="138"/>
      <c r="AI188" s="138"/>
      <c r="AJ188" s="138"/>
      <c r="AK188" s="138"/>
      <c r="AL188" s="362"/>
      <c r="AM188" s="507" t="str">
        <f t="shared" si="8"/>
        <v/>
      </c>
    </row>
    <row r="189" spans="1:39">
      <c r="A189" s="134">
        <v>178</v>
      </c>
      <c r="B189" s="239" t="str">
        <f>IF(OR(F189=0,F189=""),"",'DAFTAR PELAJAR'!B185)</f>
        <v/>
      </c>
      <c r="C189" s="240" t="str">
        <f>IF(OR(F189=0,F189=""),"",'DAFTAR PELAJAR'!C185)</f>
        <v/>
      </c>
      <c r="D189" s="241" t="str">
        <f>IF(OR(F189=0,F189=""),"",'DAFTAR PELAJAR'!D185)</f>
        <v/>
      </c>
      <c r="E189" s="240" t="str">
        <f>IF(OR(F189=0,F189=""),"",'DAFTAR PELAJAR'!E185)</f>
        <v/>
      </c>
      <c r="F189" s="242" t="str">
        <f>IF(OR('DAFTAR PELAJAR'!J185=0,'DAFTAR PELAJAR'!J185=""),"",'DAFTAR PELAJAR'!J185)</f>
        <v/>
      </c>
      <c r="G189" s="140"/>
      <c r="H189" s="138"/>
      <c r="I189" s="138"/>
      <c r="J189" s="138"/>
      <c r="K189" s="138"/>
      <c r="L189" s="138"/>
      <c r="M189" s="138"/>
      <c r="N189" s="138"/>
      <c r="O189" s="138"/>
      <c r="P189" s="139"/>
      <c r="Q189" s="454" t="str">
        <f t="shared" si="6"/>
        <v/>
      </c>
      <c r="R189" s="285"/>
      <c r="S189" s="138"/>
      <c r="T189" s="138"/>
      <c r="U189" s="138"/>
      <c r="V189" s="138"/>
      <c r="W189" s="138"/>
      <c r="X189" s="138"/>
      <c r="Y189" s="138"/>
      <c r="Z189" s="138"/>
      <c r="AA189" s="139"/>
      <c r="AB189" s="224" t="str">
        <f t="shared" si="7"/>
        <v/>
      </c>
      <c r="AC189" s="140"/>
      <c r="AD189" s="138"/>
      <c r="AE189" s="138"/>
      <c r="AF189" s="138"/>
      <c r="AG189" s="138"/>
      <c r="AH189" s="138"/>
      <c r="AI189" s="138"/>
      <c r="AJ189" s="138"/>
      <c r="AK189" s="138"/>
      <c r="AL189" s="362"/>
      <c r="AM189" s="507" t="str">
        <f t="shared" si="8"/>
        <v/>
      </c>
    </row>
    <row r="190" spans="1:39">
      <c r="A190" s="134">
        <v>179</v>
      </c>
      <c r="B190" s="239" t="str">
        <f>IF(OR(F190=0,F190=""),"",'DAFTAR PELAJAR'!B186)</f>
        <v/>
      </c>
      <c r="C190" s="240" t="str">
        <f>IF(OR(F190=0,F190=""),"",'DAFTAR PELAJAR'!C186)</f>
        <v/>
      </c>
      <c r="D190" s="241" t="str">
        <f>IF(OR(F190=0,F190=""),"",'DAFTAR PELAJAR'!D186)</f>
        <v/>
      </c>
      <c r="E190" s="240" t="str">
        <f>IF(OR(F190=0,F190=""),"",'DAFTAR PELAJAR'!E186)</f>
        <v/>
      </c>
      <c r="F190" s="242" t="str">
        <f>IF(OR('DAFTAR PELAJAR'!J186=0,'DAFTAR PELAJAR'!J186=""),"",'DAFTAR PELAJAR'!J186)</f>
        <v/>
      </c>
      <c r="G190" s="140"/>
      <c r="H190" s="138"/>
      <c r="I190" s="138"/>
      <c r="J190" s="138"/>
      <c r="K190" s="138"/>
      <c r="L190" s="138"/>
      <c r="M190" s="138"/>
      <c r="N190" s="138"/>
      <c r="O190" s="138"/>
      <c r="P190" s="139"/>
      <c r="Q190" s="454" t="str">
        <f t="shared" si="6"/>
        <v/>
      </c>
      <c r="R190" s="285"/>
      <c r="S190" s="138"/>
      <c r="T190" s="138"/>
      <c r="U190" s="138"/>
      <c r="V190" s="138"/>
      <c r="W190" s="138"/>
      <c r="X190" s="138"/>
      <c r="Y190" s="138"/>
      <c r="Z190" s="138"/>
      <c r="AA190" s="139"/>
      <c r="AB190" s="224" t="str">
        <f t="shared" si="7"/>
        <v/>
      </c>
      <c r="AC190" s="140"/>
      <c r="AD190" s="138"/>
      <c r="AE190" s="138"/>
      <c r="AF190" s="138"/>
      <c r="AG190" s="138"/>
      <c r="AH190" s="138"/>
      <c r="AI190" s="138"/>
      <c r="AJ190" s="138"/>
      <c r="AK190" s="138"/>
      <c r="AL190" s="362"/>
      <c r="AM190" s="507" t="str">
        <f t="shared" si="8"/>
        <v/>
      </c>
    </row>
    <row r="191" spans="1:39">
      <c r="A191" s="134">
        <v>180</v>
      </c>
      <c r="B191" s="239" t="str">
        <f>IF(OR(F191=0,F191=""),"",'DAFTAR PELAJAR'!B187)</f>
        <v/>
      </c>
      <c r="C191" s="240" t="str">
        <f>IF(OR(F191=0,F191=""),"",'DAFTAR PELAJAR'!C187)</f>
        <v/>
      </c>
      <c r="D191" s="241" t="str">
        <f>IF(OR(F191=0,F191=""),"",'DAFTAR PELAJAR'!D187)</f>
        <v/>
      </c>
      <c r="E191" s="240" t="str">
        <f>IF(OR(F191=0,F191=""),"",'DAFTAR PELAJAR'!E187)</f>
        <v/>
      </c>
      <c r="F191" s="242" t="str">
        <f>IF(OR('DAFTAR PELAJAR'!J187=0,'DAFTAR PELAJAR'!J187=""),"",'DAFTAR PELAJAR'!J187)</f>
        <v/>
      </c>
      <c r="G191" s="140"/>
      <c r="H191" s="138"/>
      <c r="I191" s="138"/>
      <c r="J191" s="138"/>
      <c r="K191" s="138"/>
      <c r="L191" s="138"/>
      <c r="M191" s="138"/>
      <c r="N191" s="138"/>
      <c r="O191" s="138"/>
      <c r="P191" s="139"/>
      <c r="Q191" s="454" t="str">
        <f t="shared" si="6"/>
        <v/>
      </c>
      <c r="R191" s="285"/>
      <c r="S191" s="138"/>
      <c r="T191" s="138"/>
      <c r="U191" s="138"/>
      <c r="V191" s="138"/>
      <c r="W191" s="138"/>
      <c r="X191" s="138"/>
      <c r="Y191" s="138"/>
      <c r="Z191" s="138"/>
      <c r="AA191" s="139"/>
      <c r="AB191" s="224" t="str">
        <f t="shared" si="7"/>
        <v/>
      </c>
      <c r="AC191" s="140"/>
      <c r="AD191" s="138"/>
      <c r="AE191" s="138"/>
      <c r="AF191" s="138"/>
      <c r="AG191" s="138"/>
      <c r="AH191" s="138"/>
      <c r="AI191" s="138"/>
      <c r="AJ191" s="138"/>
      <c r="AK191" s="138"/>
      <c r="AL191" s="362"/>
      <c r="AM191" s="507" t="str">
        <f t="shared" si="8"/>
        <v/>
      </c>
    </row>
    <row r="192" spans="1:39">
      <c r="A192" s="134">
        <v>181</v>
      </c>
      <c r="B192" s="239" t="str">
        <f>IF(OR(F192=0,F192=""),"",'DAFTAR PELAJAR'!B188)</f>
        <v/>
      </c>
      <c r="C192" s="240" t="str">
        <f>IF(OR(F192=0,F192=""),"",'DAFTAR PELAJAR'!C188)</f>
        <v/>
      </c>
      <c r="D192" s="241" t="str">
        <f>IF(OR(F192=0,F192=""),"",'DAFTAR PELAJAR'!D188)</f>
        <v/>
      </c>
      <c r="E192" s="240" t="str">
        <f>IF(OR(F192=0,F192=""),"",'DAFTAR PELAJAR'!E188)</f>
        <v/>
      </c>
      <c r="F192" s="242" t="str">
        <f>IF(OR('DAFTAR PELAJAR'!J188=0,'DAFTAR PELAJAR'!J188=""),"",'DAFTAR PELAJAR'!J188)</f>
        <v/>
      </c>
      <c r="G192" s="140"/>
      <c r="H192" s="138"/>
      <c r="I192" s="138"/>
      <c r="J192" s="138"/>
      <c r="K192" s="138"/>
      <c r="L192" s="138"/>
      <c r="M192" s="138"/>
      <c r="N192" s="138"/>
      <c r="O192" s="138"/>
      <c r="P192" s="139"/>
      <c r="Q192" s="454" t="str">
        <f t="shared" si="6"/>
        <v/>
      </c>
      <c r="R192" s="285"/>
      <c r="S192" s="138"/>
      <c r="T192" s="138"/>
      <c r="U192" s="138"/>
      <c r="V192" s="138"/>
      <c r="W192" s="138"/>
      <c r="X192" s="138"/>
      <c r="Y192" s="138"/>
      <c r="Z192" s="138"/>
      <c r="AA192" s="139"/>
      <c r="AB192" s="224" t="str">
        <f t="shared" si="7"/>
        <v/>
      </c>
      <c r="AC192" s="140"/>
      <c r="AD192" s="138"/>
      <c r="AE192" s="138"/>
      <c r="AF192" s="138"/>
      <c r="AG192" s="138"/>
      <c r="AH192" s="138"/>
      <c r="AI192" s="138"/>
      <c r="AJ192" s="138"/>
      <c r="AK192" s="138"/>
      <c r="AL192" s="362"/>
      <c r="AM192" s="507" t="str">
        <f t="shared" si="8"/>
        <v/>
      </c>
    </row>
    <row r="193" spans="1:39">
      <c r="A193" s="134">
        <v>182</v>
      </c>
      <c r="B193" s="239" t="str">
        <f>IF(OR(F193=0,F193=""),"",'DAFTAR PELAJAR'!B189)</f>
        <v/>
      </c>
      <c r="C193" s="240" t="str">
        <f>IF(OR(F193=0,F193=""),"",'DAFTAR PELAJAR'!C189)</f>
        <v/>
      </c>
      <c r="D193" s="241" t="str">
        <f>IF(OR(F193=0,F193=""),"",'DAFTAR PELAJAR'!D189)</f>
        <v/>
      </c>
      <c r="E193" s="240" t="str">
        <f>IF(OR(F193=0,F193=""),"",'DAFTAR PELAJAR'!E189)</f>
        <v/>
      </c>
      <c r="F193" s="242" t="str">
        <f>IF(OR('DAFTAR PELAJAR'!J189=0,'DAFTAR PELAJAR'!J189=""),"",'DAFTAR PELAJAR'!J189)</f>
        <v/>
      </c>
      <c r="G193" s="140"/>
      <c r="H193" s="138"/>
      <c r="I193" s="138"/>
      <c r="J193" s="138"/>
      <c r="K193" s="138"/>
      <c r="L193" s="138"/>
      <c r="M193" s="138"/>
      <c r="N193" s="138"/>
      <c r="O193" s="138"/>
      <c r="P193" s="139"/>
      <c r="Q193" s="454" t="str">
        <f t="shared" si="6"/>
        <v/>
      </c>
      <c r="R193" s="285"/>
      <c r="S193" s="138"/>
      <c r="T193" s="138"/>
      <c r="U193" s="138"/>
      <c r="V193" s="138"/>
      <c r="W193" s="138"/>
      <c r="X193" s="138"/>
      <c r="Y193" s="138"/>
      <c r="Z193" s="138"/>
      <c r="AA193" s="139"/>
      <c r="AB193" s="224" t="str">
        <f t="shared" si="7"/>
        <v/>
      </c>
      <c r="AC193" s="140"/>
      <c r="AD193" s="138"/>
      <c r="AE193" s="138"/>
      <c r="AF193" s="138"/>
      <c r="AG193" s="138"/>
      <c r="AH193" s="138"/>
      <c r="AI193" s="138"/>
      <c r="AJ193" s="138"/>
      <c r="AK193" s="138"/>
      <c r="AL193" s="362"/>
      <c r="AM193" s="507" t="str">
        <f t="shared" si="8"/>
        <v/>
      </c>
    </row>
    <row r="194" spans="1:39">
      <c r="A194" s="134">
        <v>183</v>
      </c>
      <c r="B194" s="239" t="str">
        <f>IF(OR(F194=0,F194=""),"",'DAFTAR PELAJAR'!B190)</f>
        <v/>
      </c>
      <c r="C194" s="240" t="str">
        <f>IF(OR(F194=0,F194=""),"",'DAFTAR PELAJAR'!C190)</f>
        <v/>
      </c>
      <c r="D194" s="241" t="str">
        <f>IF(OR(F194=0,F194=""),"",'DAFTAR PELAJAR'!D190)</f>
        <v/>
      </c>
      <c r="E194" s="240" t="str">
        <f>IF(OR(F194=0,F194=""),"",'DAFTAR PELAJAR'!E190)</f>
        <v/>
      </c>
      <c r="F194" s="242" t="str">
        <f>IF(OR('DAFTAR PELAJAR'!J190=0,'DAFTAR PELAJAR'!J190=""),"",'DAFTAR PELAJAR'!J190)</f>
        <v/>
      </c>
      <c r="G194" s="140"/>
      <c r="H194" s="138"/>
      <c r="I194" s="138"/>
      <c r="J194" s="138"/>
      <c r="K194" s="138"/>
      <c r="L194" s="138"/>
      <c r="M194" s="138"/>
      <c r="N194" s="138"/>
      <c r="O194" s="138"/>
      <c r="P194" s="139"/>
      <c r="Q194" s="454" t="str">
        <f t="shared" si="6"/>
        <v/>
      </c>
      <c r="R194" s="285"/>
      <c r="S194" s="138"/>
      <c r="T194" s="138"/>
      <c r="U194" s="138"/>
      <c r="V194" s="138"/>
      <c r="W194" s="138"/>
      <c r="X194" s="138"/>
      <c r="Y194" s="138"/>
      <c r="Z194" s="138"/>
      <c r="AA194" s="139"/>
      <c r="AB194" s="224" t="str">
        <f t="shared" si="7"/>
        <v/>
      </c>
      <c r="AC194" s="140"/>
      <c r="AD194" s="138"/>
      <c r="AE194" s="138"/>
      <c r="AF194" s="138"/>
      <c r="AG194" s="138"/>
      <c r="AH194" s="138"/>
      <c r="AI194" s="138"/>
      <c r="AJ194" s="138"/>
      <c r="AK194" s="138"/>
      <c r="AL194" s="362"/>
      <c r="AM194" s="507" t="str">
        <f t="shared" si="8"/>
        <v/>
      </c>
    </row>
    <row r="195" spans="1:39">
      <c r="A195" s="134">
        <v>184</v>
      </c>
      <c r="B195" s="239" t="str">
        <f>IF(OR(F195=0,F195=""),"",'DAFTAR PELAJAR'!B191)</f>
        <v/>
      </c>
      <c r="C195" s="240" t="str">
        <f>IF(OR(F195=0,F195=""),"",'DAFTAR PELAJAR'!C191)</f>
        <v/>
      </c>
      <c r="D195" s="241" t="str">
        <f>IF(OR(F195=0,F195=""),"",'DAFTAR PELAJAR'!D191)</f>
        <v/>
      </c>
      <c r="E195" s="240" t="str">
        <f>IF(OR(F195=0,F195=""),"",'DAFTAR PELAJAR'!E191)</f>
        <v/>
      </c>
      <c r="F195" s="242" t="str">
        <f>IF(OR('DAFTAR PELAJAR'!J191=0,'DAFTAR PELAJAR'!J191=""),"",'DAFTAR PELAJAR'!J191)</f>
        <v/>
      </c>
      <c r="G195" s="140"/>
      <c r="H195" s="138"/>
      <c r="I195" s="138"/>
      <c r="J195" s="138"/>
      <c r="K195" s="138"/>
      <c r="L195" s="138"/>
      <c r="M195" s="138"/>
      <c r="N195" s="138"/>
      <c r="O195" s="138"/>
      <c r="P195" s="139"/>
      <c r="Q195" s="454" t="str">
        <f t="shared" si="6"/>
        <v/>
      </c>
      <c r="R195" s="285"/>
      <c r="S195" s="138"/>
      <c r="T195" s="138"/>
      <c r="U195" s="138"/>
      <c r="V195" s="138"/>
      <c r="W195" s="138"/>
      <c r="X195" s="138"/>
      <c r="Y195" s="138"/>
      <c r="Z195" s="138"/>
      <c r="AA195" s="139"/>
      <c r="AB195" s="224" t="str">
        <f t="shared" si="7"/>
        <v/>
      </c>
      <c r="AC195" s="140"/>
      <c r="AD195" s="138"/>
      <c r="AE195" s="138"/>
      <c r="AF195" s="138"/>
      <c r="AG195" s="138"/>
      <c r="AH195" s="138"/>
      <c r="AI195" s="138"/>
      <c r="AJ195" s="138"/>
      <c r="AK195" s="138"/>
      <c r="AL195" s="362"/>
      <c r="AM195" s="507" t="str">
        <f t="shared" si="8"/>
        <v/>
      </c>
    </row>
    <row r="196" spans="1:39">
      <c r="A196" s="134">
        <v>185</v>
      </c>
      <c r="B196" s="239" t="str">
        <f>IF(OR(F196=0,F196=""),"",'DAFTAR PELAJAR'!B192)</f>
        <v/>
      </c>
      <c r="C196" s="240" t="str">
        <f>IF(OR(F196=0,F196=""),"",'DAFTAR PELAJAR'!C192)</f>
        <v/>
      </c>
      <c r="D196" s="241" t="str">
        <f>IF(OR(F196=0,F196=""),"",'DAFTAR PELAJAR'!D192)</f>
        <v/>
      </c>
      <c r="E196" s="240" t="str">
        <f>IF(OR(F196=0,F196=""),"",'DAFTAR PELAJAR'!E192)</f>
        <v/>
      </c>
      <c r="F196" s="242" t="str">
        <f>IF(OR('DAFTAR PELAJAR'!J192=0,'DAFTAR PELAJAR'!J192=""),"",'DAFTAR PELAJAR'!J192)</f>
        <v/>
      </c>
      <c r="G196" s="140"/>
      <c r="H196" s="138"/>
      <c r="I196" s="138"/>
      <c r="J196" s="138"/>
      <c r="K196" s="138"/>
      <c r="L196" s="138"/>
      <c r="M196" s="138"/>
      <c r="N196" s="138"/>
      <c r="O196" s="138"/>
      <c r="P196" s="139"/>
      <c r="Q196" s="454" t="str">
        <f t="shared" si="6"/>
        <v/>
      </c>
      <c r="R196" s="285"/>
      <c r="S196" s="138"/>
      <c r="T196" s="138"/>
      <c r="U196" s="138"/>
      <c r="V196" s="138"/>
      <c r="W196" s="138"/>
      <c r="X196" s="138"/>
      <c r="Y196" s="138"/>
      <c r="Z196" s="138"/>
      <c r="AA196" s="139"/>
      <c r="AB196" s="224" t="str">
        <f t="shared" si="7"/>
        <v/>
      </c>
      <c r="AC196" s="140"/>
      <c r="AD196" s="138"/>
      <c r="AE196" s="138"/>
      <c r="AF196" s="138"/>
      <c r="AG196" s="138"/>
      <c r="AH196" s="138"/>
      <c r="AI196" s="138"/>
      <c r="AJ196" s="138"/>
      <c r="AK196" s="138"/>
      <c r="AL196" s="362"/>
      <c r="AM196" s="507" t="str">
        <f t="shared" si="8"/>
        <v/>
      </c>
    </row>
    <row r="197" spans="1:39">
      <c r="A197" s="134">
        <v>186</v>
      </c>
      <c r="B197" s="239" t="str">
        <f>IF(OR(F197=0,F197=""),"",'DAFTAR PELAJAR'!B193)</f>
        <v/>
      </c>
      <c r="C197" s="240" t="str">
        <f>IF(OR(F197=0,F197=""),"",'DAFTAR PELAJAR'!C193)</f>
        <v/>
      </c>
      <c r="D197" s="241" t="str">
        <f>IF(OR(F197=0,F197=""),"",'DAFTAR PELAJAR'!D193)</f>
        <v/>
      </c>
      <c r="E197" s="240" t="str">
        <f>IF(OR(F197=0,F197=""),"",'DAFTAR PELAJAR'!E193)</f>
        <v/>
      </c>
      <c r="F197" s="242" t="str">
        <f>IF(OR('DAFTAR PELAJAR'!J193=0,'DAFTAR PELAJAR'!J193=""),"",'DAFTAR PELAJAR'!J193)</f>
        <v/>
      </c>
      <c r="G197" s="140"/>
      <c r="H197" s="138"/>
      <c r="I197" s="138"/>
      <c r="J197" s="138"/>
      <c r="K197" s="138"/>
      <c r="L197" s="138"/>
      <c r="M197" s="138"/>
      <c r="N197" s="138"/>
      <c r="O197" s="138"/>
      <c r="P197" s="139"/>
      <c r="Q197" s="454" t="str">
        <f t="shared" si="6"/>
        <v/>
      </c>
      <c r="R197" s="285"/>
      <c r="S197" s="138"/>
      <c r="T197" s="138"/>
      <c r="U197" s="138"/>
      <c r="V197" s="138"/>
      <c r="W197" s="138"/>
      <c r="X197" s="138"/>
      <c r="Y197" s="138"/>
      <c r="Z197" s="138"/>
      <c r="AA197" s="139"/>
      <c r="AB197" s="224" t="str">
        <f t="shared" si="7"/>
        <v/>
      </c>
      <c r="AC197" s="140"/>
      <c r="AD197" s="138"/>
      <c r="AE197" s="138"/>
      <c r="AF197" s="138"/>
      <c r="AG197" s="138"/>
      <c r="AH197" s="138"/>
      <c r="AI197" s="138"/>
      <c r="AJ197" s="138"/>
      <c r="AK197" s="138"/>
      <c r="AL197" s="362"/>
      <c r="AM197" s="507" t="str">
        <f t="shared" si="8"/>
        <v/>
      </c>
    </row>
    <row r="198" spans="1:39">
      <c r="A198" s="134">
        <v>187</v>
      </c>
      <c r="B198" s="239" t="str">
        <f>IF(OR(F198=0,F198=""),"",'DAFTAR PELAJAR'!B194)</f>
        <v/>
      </c>
      <c r="C198" s="240" t="str">
        <f>IF(OR(F198=0,F198=""),"",'DAFTAR PELAJAR'!C194)</f>
        <v/>
      </c>
      <c r="D198" s="241" t="str">
        <f>IF(OR(F198=0,F198=""),"",'DAFTAR PELAJAR'!D194)</f>
        <v/>
      </c>
      <c r="E198" s="240" t="str">
        <f>IF(OR(F198=0,F198=""),"",'DAFTAR PELAJAR'!E194)</f>
        <v/>
      </c>
      <c r="F198" s="242" t="str">
        <f>IF(OR('DAFTAR PELAJAR'!J194=0,'DAFTAR PELAJAR'!J194=""),"",'DAFTAR PELAJAR'!J194)</f>
        <v/>
      </c>
      <c r="G198" s="140"/>
      <c r="H198" s="138"/>
      <c r="I198" s="138"/>
      <c r="J198" s="138"/>
      <c r="K198" s="138"/>
      <c r="L198" s="138"/>
      <c r="M198" s="138"/>
      <c r="N198" s="138"/>
      <c r="O198" s="138"/>
      <c r="P198" s="139"/>
      <c r="Q198" s="454" t="str">
        <f t="shared" si="6"/>
        <v/>
      </c>
      <c r="R198" s="285"/>
      <c r="S198" s="138"/>
      <c r="T198" s="138"/>
      <c r="U198" s="138"/>
      <c r="V198" s="138"/>
      <c r="W198" s="138"/>
      <c r="X198" s="138"/>
      <c r="Y198" s="138"/>
      <c r="Z198" s="138"/>
      <c r="AA198" s="139"/>
      <c r="AB198" s="224" t="str">
        <f t="shared" si="7"/>
        <v/>
      </c>
      <c r="AC198" s="140"/>
      <c r="AD198" s="138"/>
      <c r="AE198" s="138"/>
      <c r="AF198" s="138"/>
      <c r="AG198" s="138"/>
      <c r="AH198" s="138"/>
      <c r="AI198" s="138"/>
      <c r="AJ198" s="138"/>
      <c r="AK198" s="138"/>
      <c r="AL198" s="362"/>
      <c r="AM198" s="507" t="str">
        <f t="shared" si="8"/>
        <v/>
      </c>
    </row>
    <row r="199" spans="1:39">
      <c r="A199" s="134">
        <v>188</v>
      </c>
      <c r="B199" s="239" t="str">
        <f>IF(OR(F199=0,F199=""),"",'DAFTAR PELAJAR'!B195)</f>
        <v/>
      </c>
      <c r="C199" s="240" t="str">
        <f>IF(OR(F199=0,F199=""),"",'DAFTAR PELAJAR'!C195)</f>
        <v/>
      </c>
      <c r="D199" s="241" t="str">
        <f>IF(OR(F199=0,F199=""),"",'DAFTAR PELAJAR'!D195)</f>
        <v/>
      </c>
      <c r="E199" s="240" t="str">
        <f>IF(OR(F199=0,F199=""),"",'DAFTAR PELAJAR'!E195)</f>
        <v/>
      </c>
      <c r="F199" s="242" t="str">
        <f>IF(OR('DAFTAR PELAJAR'!J195=0,'DAFTAR PELAJAR'!J195=""),"",'DAFTAR PELAJAR'!J195)</f>
        <v/>
      </c>
      <c r="G199" s="140"/>
      <c r="H199" s="138"/>
      <c r="I199" s="138"/>
      <c r="J199" s="138"/>
      <c r="K199" s="138"/>
      <c r="L199" s="138"/>
      <c r="M199" s="138"/>
      <c r="N199" s="138"/>
      <c r="O199" s="138"/>
      <c r="P199" s="139"/>
      <c r="Q199" s="454" t="str">
        <f t="shared" si="6"/>
        <v/>
      </c>
      <c r="R199" s="285"/>
      <c r="S199" s="138"/>
      <c r="T199" s="138"/>
      <c r="U199" s="138"/>
      <c r="V199" s="138"/>
      <c r="W199" s="138"/>
      <c r="X199" s="138"/>
      <c r="Y199" s="138"/>
      <c r="Z199" s="138"/>
      <c r="AA199" s="139"/>
      <c r="AB199" s="224" t="str">
        <f t="shared" si="7"/>
        <v/>
      </c>
      <c r="AC199" s="140"/>
      <c r="AD199" s="138"/>
      <c r="AE199" s="138"/>
      <c r="AF199" s="138"/>
      <c r="AG199" s="138"/>
      <c r="AH199" s="138"/>
      <c r="AI199" s="138"/>
      <c r="AJ199" s="138"/>
      <c r="AK199" s="138"/>
      <c r="AL199" s="362"/>
      <c r="AM199" s="507" t="str">
        <f t="shared" si="8"/>
        <v/>
      </c>
    </row>
    <row r="200" spans="1:39">
      <c r="A200" s="134">
        <v>189</v>
      </c>
      <c r="B200" s="239" t="str">
        <f>IF(OR(F200=0,F200=""),"",'DAFTAR PELAJAR'!B196)</f>
        <v/>
      </c>
      <c r="C200" s="240" t="str">
        <f>IF(OR(F200=0,F200=""),"",'DAFTAR PELAJAR'!C196)</f>
        <v/>
      </c>
      <c r="D200" s="241" t="str">
        <f>IF(OR(F200=0,F200=""),"",'DAFTAR PELAJAR'!D196)</f>
        <v/>
      </c>
      <c r="E200" s="240" t="str">
        <f>IF(OR(F200=0,F200=""),"",'DAFTAR PELAJAR'!E196)</f>
        <v/>
      </c>
      <c r="F200" s="242" t="str">
        <f>IF(OR('DAFTAR PELAJAR'!J196=0,'DAFTAR PELAJAR'!J196=""),"",'DAFTAR PELAJAR'!J196)</f>
        <v/>
      </c>
      <c r="G200" s="140"/>
      <c r="H200" s="138"/>
      <c r="I200" s="138"/>
      <c r="J200" s="138"/>
      <c r="K200" s="138"/>
      <c r="L200" s="138"/>
      <c r="M200" s="138"/>
      <c r="N200" s="138"/>
      <c r="O200" s="138"/>
      <c r="P200" s="139"/>
      <c r="Q200" s="454" t="str">
        <f t="shared" si="6"/>
        <v/>
      </c>
      <c r="R200" s="285"/>
      <c r="S200" s="138"/>
      <c r="T200" s="138"/>
      <c r="U200" s="138"/>
      <c r="V200" s="138"/>
      <c r="W200" s="138"/>
      <c r="X200" s="138"/>
      <c r="Y200" s="138"/>
      <c r="Z200" s="138"/>
      <c r="AA200" s="139"/>
      <c r="AB200" s="224" t="str">
        <f t="shared" si="7"/>
        <v/>
      </c>
      <c r="AC200" s="140"/>
      <c r="AD200" s="138"/>
      <c r="AE200" s="138"/>
      <c r="AF200" s="138"/>
      <c r="AG200" s="138"/>
      <c r="AH200" s="138"/>
      <c r="AI200" s="138"/>
      <c r="AJ200" s="138"/>
      <c r="AK200" s="138"/>
      <c r="AL200" s="362"/>
      <c r="AM200" s="507" t="str">
        <f t="shared" si="8"/>
        <v/>
      </c>
    </row>
    <row r="201" spans="1:39">
      <c r="A201" s="134">
        <v>190</v>
      </c>
      <c r="B201" s="239" t="str">
        <f>IF(OR(F201=0,F201=""),"",'DAFTAR PELAJAR'!B197)</f>
        <v/>
      </c>
      <c r="C201" s="240" t="str">
        <f>IF(OR(F201=0,F201=""),"",'DAFTAR PELAJAR'!C197)</f>
        <v/>
      </c>
      <c r="D201" s="241" t="str">
        <f>IF(OR(F201=0,F201=""),"",'DAFTAR PELAJAR'!D197)</f>
        <v/>
      </c>
      <c r="E201" s="240" t="str">
        <f>IF(OR(F201=0,F201=""),"",'DAFTAR PELAJAR'!E197)</f>
        <v/>
      </c>
      <c r="F201" s="242" t="str">
        <f>IF(OR('DAFTAR PELAJAR'!J197=0,'DAFTAR PELAJAR'!J197=""),"",'DAFTAR PELAJAR'!J197)</f>
        <v/>
      </c>
      <c r="G201" s="140"/>
      <c r="H201" s="138"/>
      <c r="I201" s="138"/>
      <c r="J201" s="138"/>
      <c r="K201" s="138"/>
      <c r="L201" s="138"/>
      <c r="M201" s="138"/>
      <c r="N201" s="138"/>
      <c r="O201" s="138"/>
      <c r="P201" s="139"/>
      <c r="Q201" s="454" t="str">
        <f t="shared" si="6"/>
        <v/>
      </c>
      <c r="R201" s="285"/>
      <c r="S201" s="138"/>
      <c r="T201" s="138"/>
      <c r="U201" s="138"/>
      <c r="V201" s="138"/>
      <c r="W201" s="138"/>
      <c r="X201" s="138"/>
      <c r="Y201" s="138"/>
      <c r="Z201" s="138"/>
      <c r="AA201" s="139"/>
      <c r="AB201" s="224" t="str">
        <f t="shared" si="7"/>
        <v/>
      </c>
      <c r="AC201" s="140"/>
      <c r="AD201" s="138"/>
      <c r="AE201" s="138"/>
      <c r="AF201" s="138"/>
      <c r="AG201" s="138"/>
      <c r="AH201" s="138"/>
      <c r="AI201" s="138"/>
      <c r="AJ201" s="138"/>
      <c r="AK201" s="138"/>
      <c r="AL201" s="362"/>
      <c r="AM201" s="507" t="str">
        <f t="shared" si="8"/>
        <v/>
      </c>
    </row>
    <row r="202" spans="1:39">
      <c r="A202" s="134">
        <v>191</v>
      </c>
      <c r="B202" s="239" t="str">
        <f>IF(OR(F202=0,F202=""),"",'DAFTAR PELAJAR'!B198)</f>
        <v/>
      </c>
      <c r="C202" s="240" t="str">
        <f>IF(OR(F202=0,F202=""),"",'DAFTAR PELAJAR'!C198)</f>
        <v/>
      </c>
      <c r="D202" s="241" t="str">
        <f>IF(OR(F202=0,F202=""),"",'DAFTAR PELAJAR'!D198)</f>
        <v/>
      </c>
      <c r="E202" s="240" t="str">
        <f>IF(OR(F202=0,F202=""),"",'DAFTAR PELAJAR'!E198)</f>
        <v/>
      </c>
      <c r="F202" s="242" t="str">
        <f>IF(OR('DAFTAR PELAJAR'!J198=0,'DAFTAR PELAJAR'!J198=""),"",'DAFTAR PELAJAR'!J198)</f>
        <v/>
      </c>
      <c r="G202" s="140"/>
      <c r="H202" s="138"/>
      <c r="I202" s="138"/>
      <c r="J202" s="138"/>
      <c r="K202" s="138"/>
      <c r="L202" s="138"/>
      <c r="M202" s="138"/>
      <c r="N202" s="138"/>
      <c r="O202" s="138"/>
      <c r="P202" s="139"/>
      <c r="Q202" s="454" t="str">
        <f t="shared" si="6"/>
        <v/>
      </c>
      <c r="R202" s="285"/>
      <c r="S202" s="138"/>
      <c r="T202" s="138"/>
      <c r="U202" s="138"/>
      <c r="V202" s="138"/>
      <c r="W202" s="138"/>
      <c r="X202" s="138"/>
      <c r="Y202" s="138"/>
      <c r="Z202" s="138"/>
      <c r="AA202" s="139"/>
      <c r="AB202" s="224" t="str">
        <f t="shared" si="7"/>
        <v/>
      </c>
      <c r="AC202" s="140"/>
      <c r="AD202" s="138"/>
      <c r="AE202" s="138"/>
      <c r="AF202" s="138"/>
      <c r="AG202" s="138"/>
      <c r="AH202" s="138"/>
      <c r="AI202" s="138"/>
      <c r="AJ202" s="138"/>
      <c r="AK202" s="138"/>
      <c r="AL202" s="362"/>
      <c r="AM202" s="507" t="str">
        <f t="shared" si="8"/>
        <v/>
      </c>
    </row>
    <row r="203" spans="1:39">
      <c r="A203" s="134">
        <v>192</v>
      </c>
      <c r="B203" s="239" t="str">
        <f>IF(OR(F203=0,F203=""),"",'DAFTAR PELAJAR'!B199)</f>
        <v/>
      </c>
      <c r="C203" s="240" t="str">
        <f>IF(OR(F203=0,F203=""),"",'DAFTAR PELAJAR'!C199)</f>
        <v/>
      </c>
      <c r="D203" s="241" t="str">
        <f>IF(OR(F203=0,F203=""),"",'DAFTAR PELAJAR'!D199)</f>
        <v/>
      </c>
      <c r="E203" s="240" t="str">
        <f>IF(OR(F203=0,F203=""),"",'DAFTAR PELAJAR'!E199)</f>
        <v/>
      </c>
      <c r="F203" s="242" t="str">
        <f>IF(OR('DAFTAR PELAJAR'!J199=0,'DAFTAR PELAJAR'!J199=""),"",'DAFTAR PELAJAR'!J199)</f>
        <v/>
      </c>
      <c r="G203" s="140"/>
      <c r="H203" s="138"/>
      <c r="I203" s="138"/>
      <c r="J203" s="138"/>
      <c r="K203" s="138"/>
      <c r="L203" s="138"/>
      <c r="M203" s="138"/>
      <c r="N203" s="138"/>
      <c r="O203" s="138"/>
      <c r="P203" s="139"/>
      <c r="Q203" s="454" t="str">
        <f t="shared" si="6"/>
        <v/>
      </c>
      <c r="R203" s="285"/>
      <c r="S203" s="138"/>
      <c r="T203" s="138"/>
      <c r="U203" s="138"/>
      <c r="V203" s="138"/>
      <c r="W203" s="138"/>
      <c r="X203" s="138"/>
      <c r="Y203" s="138"/>
      <c r="Z203" s="138"/>
      <c r="AA203" s="139"/>
      <c r="AB203" s="224" t="str">
        <f t="shared" si="7"/>
        <v/>
      </c>
      <c r="AC203" s="140"/>
      <c r="AD203" s="138"/>
      <c r="AE203" s="138"/>
      <c r="AF203" s="138"/>
      <c r="AG203" s="138"/>
      <c r="AH203" s="138"/>
      <c r="AI203" s="138"/>
      <c r="AJ203" s="138"/>
      <c r="AK203" s="138"/>
      <c r="AL203" s="362"/>
      <c r="AM203" s="507" t="str">
        <f t="shared" si="8"/>
        <v/>
      </c>
    </row>
    <row r="204" spans="1:39">
      <c r="A204" s="134">
        <v>193</v>
      </c>
      <c r="B204" s="239" t="str">
        <f>IF(OR(F204=0,F204=""),"",'DAFTAR PELAJAR'!B200)</f>
        <v/>
      </c>
      <c r="C204" s="240" t="str">
        <f>IF(OR(F204=0,F204=""),"",'DAFTAR PELAJAR'!C200)</f>
        <v/>
      </c>
      <c r="D204" s="241" t="str">
        <f>IF(OR(F204=0,F204=""),"",'DAFTAR PELAJAR'!D200)</f>
        <v/>
      </c>
      <c r="E204" s="240" t="str">
        <f>IF(OR(F204=0,F204=""),"",'DAFTAR PELAJAR'!E200)</f>
        <v/>
      </c>
      <c r="F204" s="242" t="str">
        <f>IF(OR('DAFTAR PELAJAR'!J200=0,'DAFTAR PELAJAR'!J200=""),"",'DAFTAR PELAJAR'!J200)</f>
        <v/>
      </c>
      <c r="G204" s="140"/>
      <c r="H204" s="138"/>
      <c r="I204" s="138"/>
      <c r="J204" s="138"/>
      <c r="K204" s="138"/>
      <c r="L204" s="138"/>
      <c r="M204" s="138"/>
      <c r="N204" s="138"/>
      <c r="O204" s="138"/>
      <c r="P204" s="139"/>
      <c r="Q204" s="454" t="str">
        <f t="shared" si="6"/>
        <v/>
      </c>
      <c r="R204" s="285"/>
      <c r="S204" s="138"/>
      <c r="T204" s="138"/>
      <c r="U204" s="138"/>
      <c r="V204" s="138"/>
      <c r="W204" s="138"/>
      <c r="X204" s="138"/>
      <c r="Y204" s="138"/>
      <c r="Z204" s="138"/>
      <c r="AA204" s="139"/>
      <c r="AB204" s="224" t="str">
        <f t="shared" si="7"/>
        <v/>
      </c>
      <c r="AC204" s="140"/>
      <c r="AD204" s="138"/>
      <c r="AE204" s="138"/>
      <c r="AF204" s="138"/>
      <c r="AG204" s="138"/>
      <c r="AH204" s="138"/>
      <c r="AI204" s="138"/>
      <c r="AJ204" s="138"/>
      <c r="AK204" s="138"/>
      <c r="AL204" s="362"/>
      <c r="AM204" s="507" t="str">
        <f t="shared" si="8"/>
        <v/>
      </c>
    </row>
    <row r="205" spans="1:39">
      <c r="A205" s="134">
        <v>194</v>
      </c>
      <c r="B205" s="239" t="str">
        <f>IF(OR(F205=0,F205=""),"",'DAFTAR PELAJAR'!B201)</f>
        <v/>
      </c>
      <c r="C205" s="240" t="str">
        <f>IF(OR(F205=0,F205=""),"",'DAFTAR PELAJAR'!C201)</f>
        <v/>
      </c>
      <c r="D205" s="241" t="str">
        <f>IF(OR(F205=0,F205=""),"",'DAFTAR PELAJAR'!D201)</f>
        <v/>
      </c>
      <c r="E205" s="240" t="str">
        <f>IF(OR(F205=0,F205=""),"",'DAFTAR PELAJAR'!E201)</f>
        <v/>
      </c>
      <c r="F205" s="242" t="str">
        <f>IF(OR('DAFTAR PELAJAR'!J201=0,'DAFTAR PELAJAR'!J201=""),"",'DAFTAR PELAJAR'!J201)</f>
        <v/>
      </c>
      <c r="G205" s="140"/>
      <c r="H205" s="138"/>
      <c r="I205" s="138"/>
      <c r="J205" s="138"/>
      <c r="K205" s="138"/>
      <c r="L205" s="138"/>
      <c r="M205" s="138"/>
      <c r="N205" s="138"/>
      <c r="O205" s="138"/>
      <c r="P205" s="139"/>
      <c r="Q205" s="454" t="str">
        <f t="shared" ref="Q205:Q261" si="9">IFERROR(AVERAGE(G205:P205),"")</f>
        <v/>
      </c>
      <c r="R205" s="285"/>
      <c r="S205" s="138"/>
      <c r="T205" s="138"/>
      <c r="U205" s="138"/>
      <c r="V205" s="138"/>
      <c r="W205" s="138"/>
      <c r="X205" s="138"/>
      <c r="Y205" s="138"/>
      <c r="Z205" s="138"/>
      <c r="AA205" s="139"/>
      <c r="AB205" s="224" t="str">
        <f t="shared" ref="AB205:AB261" si="10">IFERROR(AVERAGE(R205:AA205),"")</f>
        <v/>
      </c>
      <c r="AC205" s="140"/>
      <c r="AD205" s="138"/>
      <c r="AE205" s="138"/>
      <c r="AF205" s="138"/>
      <c r="AG205" s="138"/>
      <c r="AH205" s="138"/>
      <c r="AI205" s="138"/>
      <c r="AJ205" s="138"/>
      <c r="AK205" s="138"/>
      <c r="AL205" s="362"/>
      <c r="AM205" s="507" t="str">
        <f t="shared" ref="AM205:AM261" si="11">IFERROR(AVERAGE(AC205:AL205),"")</f>
        <v/>
      </c>
    </row>
    <row r="206" spans="1:39">
      <c r="A206" s="134">
        <v>195</v>
      </c>
      <c r="B206" s="239" t="str">
        <f>IF(OR(F206=0,F206=""),"",'DAFTAR PELAJAR'!B202)</f>
        <v/>
      </c>
      <c r="C206" s="240" t="str">
        <f>IF(OR(F206=0,F206=""),"",'DAFTAR PELAJAR'!C202)</f>
        <v/>
      </c>
      <c r="D206" s="241" t="str">
        <f>IF(OR(F206=0,F206=""),"",'DAFTAR PELAJAR'!D202)</f>
        <v/>
      </c>
      <c r="E206" s="240" t="str">
        <f>IF(OR(F206=0,F206=""),"",'DAFTAR PELAJAR'!E202)</f>
        <v/>
      </c>
      <c r="F206" s="242" t="str">
        <f>IF(OR('DAFTAR PELAJAR'!J202=0,'DAFTAR PELAJAR'!J202=""),"",'DAFTAR PELAJAR'!J202)</f>
        <v/>
      </c>
      <c r="G206" s="140"/>
      <c r="H206" s="138"/>
      <c r="I206" s="138"/>
      <c r="J206" s="138"/>
      <c r="K206" s="138"/>
      <c r="L206" s="138"/>
      <c r="M206" s="138"/>
      <c r="N206" s="138"/>
      <c r="O206" s="138"/>
      <c r="P206" s="139"/>
      <c r="Q206" s="454" t="str">
        <f t="shared" si="9"/>
        <v/>
      </c>
      <c r="R206" s="285"/>
      <c r="S206" s="138"/>
      <c r="T206" s="138"/>
      <c r="U206" s="138"/>
      <c r="V206" s="138"/>
      <c r="W206" s="138"/>
      <c r="X206" s="138"/>
      <c r="Y206" s="138"/>
      <c r="Z206" s="138"/>
      <c r="AA206" s="139"/>
      <c r="AB206" s="224" t="str">
        <f t="shared" si="10"/>
        <v/>
      </c>
      <c r="AC206" s="140"/>
      <c r="AD206" s="138"/>
      <c r="AE206" s="138"/>
      <c r="AF206" s="138"/>
      <c r="AG206" s="138"/>
      <c r="AH206" s="138"/>
      <c r="AI206" s="138"/>
      <c r="AJ206" s="138"/>
      <c r="AK206" s="138"/>
      <c r="AL206" s="362"/>
      <c r="AM206" s="507" t="str">
        <f t="shared" si="11"/>
        <v/>
      </c>
    </row>
    <row r="207" spans="1:39">
      <c r="A207" s="134">
        <v>196</v>
      </c>
      <c r="B207" s="239" t="str">
        <f>IF(OR(F207=0,F207=""),"",'DAFTAR PELAJAR'!B203)</f>
        <v/>
      </c>
      <c r="C207" s="240" t="str">
        <f>IF(OR(F207=0,F207=""),"",'DAFTAR PELAJAR'!C203)</f>
        <v/>
      </c>
      <c r="D207" s="241" t="str">
        <f>IF(OR(F207=0,F207=""),"",'DAFTAR PELAJAR'!D203)</f>
        <v/>
      </c>
      <c r="E207" s="240" t="str">
        <f>IF(OR(F207=0,F207=""),"",'DAFTAR PELAJAR'!E203)</f>
        <v/>
      </c>
      <c r="F207" s="242" t="str">
        <f>IF(OR('DAFTAR PELAJAR'!J203=0,'DAFTAR PELAJAR'!J203=""),"",'DAFTAR PELAJAR'!J203)</f>
        <v/>
      </c>
      <c r="G207" s="140"/>
      <c r="H207" s="138"/>
      <c r="I207" s="138"/>
      <c r="J207" s="138"/>
      <c r="K207" s="138"/>
      <c r="L207" s="138"/>
      <c r="M207" s="138"/>
      <c r="N207" s="138"/>
      <c r="O207" s="138"/>
      <c r="P207" s="139"/>
      <c r="Q207" s="454" t="str">
        <f t="shared" si="9"/>
        <v/>
      </c>
      <c r="R207" s="285"/>
      <c r="S207" s="138"/>
      <c r="T207" s="138"/>
      <c r="U207" s="138"/>
      <c r="V207" s="138"/>
      <c r="W207" s="138"/>
      <c r="X207" s="138"/>
      <c r="Y207" s="138"/>
      <c r="Z207" s="138"/>
      <c r="AA207" s="139"/>
      <c r="AB207" s="224" t="str">
        <f t="shared" si="10"/>
        <v/>
      </c>
      <c r="AC207" s="140"/>
      <c r="AD207" s="138"/>
      <c r="AE207" s="138"/>
      <c r="AF207" s="138"/>
      <c r="AG207" s="138"/>
      <c r="AH207" s="138"/>
      <c r="AI207" s="138"/>
      <c r="AJ207" s="138"/>
      <c r="AK207" s="138"/>
      <c r="AL207" s="362"/>
      <c r="AM207" s="507" t="str">
        <f t="shared" si="11"/>
        <v/>
      </c>
    </row>
    <row r="208" spans="1:39">
      <c r="A208" s="134">
        <v>197</v>
      </c>
      <c r="B208" s="239" t="str">
        <f>IF(OR(F208=0,F208=""),"",'DAFTAR PELAJAR'!B204)</f>
        <v/>
      </c>
      <c r="C208" s="240" t="str">
        <f>IF(OR(F208=0,F208=""),"",'DAFTAR PELAJAR'!C204)</f>
        <v/>
      </c>
      <c r="D208" s="241" t="str">
        <f>IF(OR(F208=0,F208=""),"",'DAFTAR PELAJAR'!D204)</f>
        <v/>
      </c>
      <c r="E208" s="240" t="str">
        <f>IF(OR(F208=0,F208=""),"",'DAFTAR PELAJAR'!E204)</f>
        <v/>
      </c>
      <c r="F208" s="242" t="str">
        <f>IF(OR('DAFTAR PELAJAR'!J204=0,'DAFTAR PELAJAR'!J204=""),"",'DAFTAR PELAJAR'!J204)</f>
        <v/>
      </c>
      <c r="G208" s="140"/>
      <c r="H208" s="138"/>
      <c r="I208" s="138"/>
      <c r="J208" s="138"/>
      <c r="K208" s="138"/>
      <c r="L208" s="138"/>
      <c r="M208" s="138"/>
      <c r="N208" s="138"/>
      <c r="O208" s="138"/>
      <c r="P208" s="139"/>
      <c r="Q208" s="454" t="str">
        <f t="shared" si="9"/>
        <v/>
      </c>
      <c r="R208" s="285"/>
      <c r="S208" s="138"/>
      <c r="T208" s="138"/>
      <c r="U208" s="138"/>
      <c r="V208" s="138"/>
      <c r="W208" s="138"/>
      <c r="X208" s="138"/>
      <c r="Y208" s="138"/>
      <c r="Z208" s="138"/>
      <c r="AA208" s="139"/>
      <c r="AB208" s="224" t="str">
        <f t="shared" si="10"/>
        <v/>
      </c>
      <c r="AC208" s="140"/>
      <c r="AD208" s="138"/>
      <c r="AE208" s="138"/>
      <c r="AF208" s="138"/>
      <c r="AG208" s="138"/>
      <c r="AH208" s="138"/>
      <c r="AI208" s="138"/>
      <c r="AJ208" s="138"/>
      <c r="AK208" s="138"/>
      <c r="AL208" s="362"/>
      <c r="AM208" s="507" t="str">
        <f t="shared" si="11"/>
        <v/>
      </c>
    </row>
    <row r="209" spans="1:39">
      <c r="A209" s="134">
        <v>198</v>
      </c>
      <c r="B209" s="239" t="str">
        <f>IF(OR(F209=0,F209=""),"",'DAFTAR PELAJAR'!B205)</f>
        <v/>
      </c>
      <c r="C209" s="240" t="str">
        <f>IF(OR(F209=0,F209=""),"",'DAFTAR PELAJAR'!C205)</f>
        <v/>
      </c>
      <c r="D209" s="241" t="str">
        <f>IF(OR(F209=0,F209=""),"",'DAFTAR PELAJAR'!D205)</f>
        <v/>
      </c>
      <c r="E209" s="240" t="str">
        <f>IF(OR(F209=0,F209=""),"",'DAFTAR PELAJAR'!E205)</f>
        <v/>
      </c>
      <c r="F209" s="242" t="str">
        <f>IF(OR('DAFTAR PELAJAR'!J205=0,'DAFTAR PELAJAR'!J205=""),"",'DAFTAR PELAJAR'!J205)</f>
        <v/>
      </c>
      <c r="G209" s="140"/>
      <c r="H209" s="138"/>
      <c r="I209" s="138"/>
      <c r="J209" s="138"/>
      <c r="K209" s="138"/>
      <c r="L209" s="138"/>
      <c r="M209" s="138"/>
      <c r="N209" s="138"/>
      <c r="O209" s="138"/>
      <c r="P209" s="139"/>
      <c r="Q209" s="454" t="str">
        <f t="shared" si="9"/>
        <v/>
      </c>
      <c r="R209" s="285"/>
      <c r="S209" s="138"/>
      <c r="T209" s="138"/>
      <c r="U209" s="138"/>
      <c r="V209" s="138"/>
      <c r="W209" s="138"/>
      <c r="X209" s="138"/>
      <c r="Y209" s="138"/>
      <c r="Z209" s="138"/>
      <c r="AA209" s="139"/>
      <c r="AB209" s="224" t="str">
        <f t="shared" si="10"/>
        <v/>
      </c>
      <c r="AC209" s="140"/>
      <c r="AD209" s="138"/>
      <c r="AE209" s="138"/>
      <c r="AF209" s="138"/>
      <c r="AG209" s="138"/>
      <c r="AH209" s="138"/>
      <c r="AI209" s="138"/>
      <c r="AJ209" s="138"/>
      <c r="AK209" s="138"/>
      <c r="AL209" s="362"/>
      <c r="AM209" s="507" t="str">
        <f t="shared" si="11"/>
        <v/>
      </c>
    </row>
    <row r="210" spans="1:39">
      <c r="A210" s="134">
        <v>199</v>
      </c>
      <c r="B210" s="239" t="str">
        <f>IF(OR(F210=0,F210=""),"",'DAFTAR PELAJAR'!B206)</f>
        <v/>
      </c>
      <c r="C210" s="240" t="str">
        <f>IF(OR(F210=0,F210=""),"",'DAFTAR PELAJAR'!C206)</f>
        <v/>
      </c>
      <c r="D210" s="241" t="str">
        <f>IF(OR(F210=0,F210=""),"",'DAFTAR PELAJAR'!D206)</f>
        <v/>
      </c>
      <c r="E210" s="240" t="str">
        <f>IF(OR(F210=0,F210=""),"",'DAFTAR PELAJAR'!E206)</f>
        <v/>
      </c>
      <c r="F210" s="242" t="str">
        <f>IF(OR('DAFTAR PELAJAR'!J206=0,'DAFTAR PELAJAR'!J206=""),"",'DAFTAR PELAJAR'!J206)</f>
        <v/>
      </c>
      <c r="G210" s="140"/>
      <c r="H210" s="138"/>
      <c r="I210" s="138"/>
      <c r="J210" s="138"/>
      <c r="K210" s="138"/>
      <c r="L210" s="138"/>
      <c r="M210" s="138"/>
      <c r="N210" s="138"/>
      <c r="O210" s="138"/>
      <c r="P210" s="139"/>
      <c r="Q210" s="454" t="str">
        <f t="shared" si="9"/>
        <v/>
      </c>
      <c r="R210" s="285"/>
      <c r="S210" s="138"/>
      <c r="T210" s="138"/>
      <c r="U210" s="138"/>
      <c r="V210" s="138"/>
      <c r="W210" s="138"/>
      <c r="X210" s="138"/>
      <c r="Y210" s="138"/>
      <c r="Z210" s="138"/>
      <c r="AA210" s="139"/>
      <c r="AB210" s="224" t="str">
        <f t="shared" si="10"/>
        <v/>
      </c>
      <c r="AC210" s="140"/>
      <c r="AD210" s="138"/>
      <c r="AE210" s="138"/>
      <c r="AF210" s="138"/>
      <c r="AG210" s="138"/>
      <c r="AH210" s="138"/>
      <c r="AI210" s="138"/>
      <c r="AJ210" s="138"/>
      <c r="AK210" s="138"/>
      <c r="AL210" s="362"/>
      <c r="AM210" s="507" t="str">
        <f t="shared" si="11"/>
        <v/>
      </c>
    </row>
    <row r="211" spans="1:39">
      <c r="A211" s="134">
        <v>200</v>
      </c>
      <c r="B211" s="239" t="str">
        <f>IF(OR(F211=0,F211=""),"",'DAFTAR PELAJAR'!B207)</f>
        <v/>
      </c>
      <c r="C211" s="240" t="str">
        <f>IF(OR(F211=0,F211=""),"",'DAFTAR PELAJAR'!C207)</f>
        <v/>
      </c>
      <c r="D211" s="241" t="str">
        <f>IF(OR(F211=0,F211=""),"",'DAFTAR PELAJAR'!D207)</f>
        <v/>
      </c>
      <c r="E211" s="240" t="str">
        <f>IF(OR(F211=0,F211=""),"",'DAFTAR PELAJAR'!E207)</f>
        <v/>
      </c>
      <c r="F211" s="242" t="str">
        <f>IF(OR('DAFTAR PELAJAR'!J207=0,'DAFTAR PELAJAR'!J207=""),"",'DAFTAR PELAJAR'!J207)</f>
        <v/>
      </c>
      <c r="G211" s="140"/>
      <c r="H211" s="138"/>
      <c r="I211" s="138"/>
      <c r="J211" s="138"/>
      <c r="K211" s="138"/>
      <c r="L211" s="138"/>
      <c r="M211" s="138"/>
      <c r="N211" s="138"/>
      <c r="O211" s="138"/>
      <c r="P211" s="139"/>
      <c r="Q211" s="454" t="str">
        <f t="shared" si="9"/>
        <v/>
      </c>
      <c r="R211" s="285"/>
      <c r="S211" s="138"/>
      <c r="T211" s="138"/>
      <c r="U211" s="138"/>
      <c r="V211" s="138"/>
      <c r="W211" s="138"/>
      <c r="X211" s="138"/>
      <c r="Y211" s="138"/>
      <c r="Z211" s="138"/>
      <c r="AA211" s="139"/>
      <c r="AB211" s="224" t="str">
        <f t="shared" si="10"/>
        <v/>
      </c>
      <c r="AC211" s="140"/>
      <c r="AD211" s="138"/>
      <c r="AE211" s="138"/>
      <c r="AF211" s="138"/>
      <c r="AG211" s="138"/>
      <c r="AH211" s="138"/>
      <c r="AI211" s="138"/>
      <c r="AJ211" s="138"/>
      <c r="AK211" s="138"/>
      <c r="AL211" s="362"/>
      <c r="AM211" s="507" t="str">
        <f t="shared" si="11"/>
        <v/>
      </c>
    </row>
    <row r="212" spans="1:39">
      <c r="A212" s="134">
        <v>201</v>
      </c>
      <c r="B212" s="239" t="str">
        <f>IF(OR(F212=0,F212=""),"",'DAFTAR PELAJAR'!B208)</f>
        <v/>
      </c>
      <c r="C212" s="240" t="str">
        <f>IF(OR(F212=0,F212=""),"",'DAFTAR PELAJAR'!C208)</f>
        <v/>
      </c>
      <c r="D212" s="241" t="str">
        <f>IF(OR(F212=0,F212=""),"",'DAFTAR PELAJAR'!D208)</f>
        <v/>
      </c>
      <c r="E212" s="240" t="str">
        <f>IF(OR(F212=0,F212=""),"",'DAFTAR PELAJAR'!E208)</f>
        <v/>
      </c>
      <c r="F212" s="242" t="str">
        <f>IF(OR('DAFTAR PELAJAR'!J208=0,'DAFTAR PELAJAR'!J208=""),"",'DAFTAR PELAJAR'!J208)</f>
        <v/>
      </c>
      <c r="G212" s="140"/>
      <c r="H212" s="138"/>
      <c r="I212" s="138"/>
      <c r="J212" s="138"/>
      <c r="K212" s="138"/>
      <c r="L212" s="138"/>
      <c r="M212" s="138"/>
      <c r="N212" s="138"/>
      <c r="O212" s="138"/>
      <c r="P212" s="139"/>
      <c r="Q212" s="454" t="str">
        <f t="shared" si="9"/>
        <v/>
      </c>
      <c r="R212" s="285"/>
      <c r="S212" s="138"/>
      <c r="T212" s="138"/>
      <c r="U212" s="138"/>
      <c r="V212" s="138"/>
      <c r="W212" s="138"/>
      <c r="X212" s="138"/>
      <c r="Y212" s="138"/>
      <c r="Z212" s="138"/>
      <c r="AA212" s="139"/>
      <c r="AB212" s="224" t="str">
        <f t="shared" si="10"/>
        <v/>
      </c>
      <c r="AC212" s="140"/>
      <c r="AD212" s="138"/>
      <c r="AE212" s="138"/>
      <c r="AF212" s="138"/>
      <c r="AG212" s="138"/>
      <c r="AH212" s="138"/>
      <c r="AI212" s="138"/>
      <c r="AJ212" s="138"/>
      <c r="AK212" s="138"/>
      <c r="AL212" s="362"/>
      <c r="AM212" s="507" t="str">
        <f t="shared" si="11"/>
        <v/>
      </c>
    </row>
    <row r="213" spans="1:39">
      <c r="A213" s="134">
        <v>202</v>
      </c>
      <c r="B213" s="239" t="str">
        <f>IF(OR(F213=0,F213=""),"",'DAFTAR PELAJAR'!B209)</f>
        <v/>
      </c>
      <c r="C213" s="240" t="str">
        <f>IF(OR(F213=0,F213=""),"",'DAFTAR PELAJAR'!C209)</f>
        <v/>
      </c>
      <c r="D213" s="241" t="str">
        <f>IF(OR(F213=0,F213=""),"",'DAFTAR PELAJAR'!D209)</f>
        <v/>
      </c>
      <c r="E213" s="240" t="str">
        <f>IF(OR(F213=0,F213=""),"",'DAFTAR PELAJAR'!E209)</f>
        <v/>
      </c>
      <c r="F213" s="242" t="str">
        <f>IF(OR('DAFTAR PELAJAR'!J209=0,'DAFTAR PELAJAR'!J209=""),"",'DAFTAR PELAJAR'!J209)</f>
        <v/>
      </c>
      <c r="G213" s="140"/>
      <c r="H213" s="138"/>
      <c r="I213" s="138"/>
      <c r="J213" s="138"/>
      <c r="K213" s="138"/>
      <c r="L213" s="138"/>
      <c r="M213" s="138"/>
      <c r="N213" s="138"/>
      <c r="O213" s="138"/>
      <c r="P213" s="139"/>
      <c r="Q213" s="454" t="str">
        <f t="shared" si="9"/>
        <v/>
      </c>
      <c r="R213" s="285"/>
      <c r="S213" s="138"/>
      <c r="T213" s="138"/>
      <c r="U213" s="138"/>
      <c r="V213" s="138"/>
      <c r="W213" s="138"/>
      <c r="X213" s="138"/>
      <c r="Y213" s="138"/>
      <c r="Z213" s="138"/>
      <c r="AA213" s="139"/>
      <c r="AB213" s="224" t="str">
        <f t="shared" si="10"/>
        <v/>
      </c>
      <c r="AC213" s="140"/>
      <c r="AD213" s="138"/>
      <c r="AE213" s="138"/>
      <c r="AF213" s="138"/>
      <c r="AG213" s="138"/>
      <c r="AH213" s="138"/>
      <c r="AI213" s="138"/>
      <c r="AJ213" s="138"/>
      <c r="AK213" s="138"/>
      <c r="AL213" s="362"/>
      <c r="AM213" s="507" t="str">
        <f t="shared" si="11"/>
        <v/>
      </c>
    </row>
    <row r="214" spans="1:39">
      <c r="A214" s="134">
        <v>203</v>
      </c>
      <c r="B214" s="239" t="str">
        <f>IF(OR(F214=0,F214=""),"",'DAFTAR PELAJAR'!B210)</f>
        <v/>
      </c>
      <c r="C214" s="240" t="str">
        <f>IF(OR(F214=0,F214=""),"",'DAFTAR PELAJAR'!C210)</f>
        <v/>
      </c>
      <c r="D214" s="241" t="str">
        <f>IF(OR(F214=0,F214=""),"",'DAFTAR PELAJAR'!D210)</f>
        <v/>
      </c>
      <c r="E214" s="240" t="str">
        <f>IF(OR(F214=0,F214=""),"",'DAFTAR PELAJAR'!E210)</f>
        <v/>
      </c>
      <c r="F214" s="242" t="str">
        <f>IF(OR('DAFTAR PELAJAR'!J210=0,'DAFTAR PELAJAR'!J210=""),"",'DAFTAR PELAJAR'!J210)</f>
        <v/>
      </c>
      <c r="G214" s="140"/>
      <c r="H214" s="138"/>
      <c r="I214" s="138"/>
      <c r="J214" s="138"/>
      <c r="K214" s="138"/>
      <c r="L214" s="138"/>
      <c r="M214" s="138"/>
      <c r="N214" s="138"/>
      <c r="O214" s="138"/>
      <c r="P214" s="139"/>
      <c r="Q214" s="454" t="str">
        <f t="shared" si="9"/>
        <v/>
      </c>
      <c r="R214" s="285"/>
      <c r="S214" s="138"/>
      <c r="T214" s="138"/>
      <c r="U214" s="138"/>
      <c r="V214" s="138"/>
      <c r="W214" s="138"/>
      <c r="X214" s="138"/>
      <c r="Y214" s="138"/>
      <c r="Z214" s="138"/>
      <c r="AA214" s="139"/>
      <c r="AB214" s="224" t="str">
        <f t="shared" si="10"/>
        <v/>
      </c>
      <c r="AC214" s="140"/>
      <c r="AD214" s="138"/>
      <c r="AE214" s="138"/>
      <c r="AF214" s="138"/>
      <c r="AG214" s="138"/>
      <c r="AH214" s="138"/>
      <c r="AI214" s="138"/>
      <c r="AJ214" s="138"/>
      <c r="AK214" s="138"/>
      <c r="AL214" s="362"/>
      <c r="AM214" s="507" t="str">
        <f t="shared" si="11"/>
        <v/>
      </c>
    </row>
    <row r="215" spans="1:39">
      <c r="A215" s="134">
        <v>204</v>
      </c>
      <c r="B215" s="239" t="str">
        <f>IF(OR(F215=0,F215=""),"",'DAFTAR PELAJAR'!B211)</f>
        <v/>
      </c>
      <c r="C215" s="240" t="str">
        <f>IF(OR(F215=0,F215=""),"",'DAFTAR PELAJAR'!C211)</f>
        <v/>
      </c>
      <c r="D215" s="241" t="str">
        <f>IF(OR(F215=0,F215=""),"",'DAFTAR PELAJAR'!D211)</f>
        <v/>
      </c>
      <c r="E215" s="240" t="str">
        <f>IF(OR(F215=0,F215=""),"",'DAFTAR PELAJAR'!E211)</f>
        <v/>
      </c>
      <c r="F215" s="242" t="str">
        <f>IF(OR('DAFTAR PELAJAR'!J211=0,'DAFTAR PELAJAR'!J211=""),"",'DAFTAR PELAJAR'!J211)</f>
        <v/>
      </c>
      <c r="G215" s="140"/>
      <c r="H215" s="138"/>
      <c r="I215" s="138"/>
      <c r="J215" s="138"/>
      <c r="K215" s="138"/>
      <c r="L215" s="138"/>
      <c r="M215" s="138"/>
      <c r="N215" s="138"/>
      <c r="O215" s="138"/>
      <c r="P215" s="139"/>
      <c r="Q215" s="454" t="str">
        <f t="shared" si="9"/>
        <v/>
      </c>
      <c r="R215" s="285"/>
      <c r="S215" s="138"/>
      <c r="T215" s="138"/>
      <c r="U215" s="138"/>
      <c r="V215" s="138"/>
      <c r="W215" s="138"/>
      <c r="X215" s="138"/>
      <c r="Y215" s="138"/>
      <c r="Z215" s="138"/>
      <c r="AA215" s="139"/>
      <c r="AB215" s="224" t="str">
        <f t="shared" si="10"/>
        <v/>
      </c>
      <c r="AC215" s="140"/>
      <c r="AD215" s="138"/>
      <c r="AE215" s="138"/>
      <c r="AF215" s="138"/>
      <c r="AG215" s="138"/>
      <c r="AH215" s="138"/>
      <c r="AI215" s="138"/>
      <c r="AJ215" s="138"/>
      <c r="AK215" s="138"/>
      <c r="AL215" s="362"/>
      <c r="AM215" s="507" t="str">
        <f t="shared" si="11"/>
        <v/>
      </c>
    </row>
    <row r="216" spans="1:39">
      <c r="A216" s="134">
        <v>205</v>
      </c>
      <c r="B216" s="239" t="str">
        <f>IF(OR(F216=0,F216=""),"",'DAFTAR PELAJAR'!B212)</f>
        <v/>
      </c>
      <c r="C216" s="240" t="str">
        <f>IF(OR(F216=0,F216=""),"",'DAFTAR PELAJAR'!C212)</f>
        <v/>
      </c>
      <c r="D216" s="241" t="str">
        <f>IF(OR(F216=0,F216=""),"",'DAFTAR PELAJAR'!D212)</f>
        <v/>
      </c>
      <c r="E216" s="240" t="str">
        <f>IF(OR(F216=0,F216=""),"",'DAFTAR PELAJAR'!E212)</f>
        <v/>
      </c>
      <c r="F216" s="242" t="str">
        <f>IF(OR('DAFTAR PELAJAR'!J212=0,'DAFTAR PELAJAR'!J212=""),"",'DAFTAR PELAJAR'!J212)</f>
        <v/>
      </c>
      <c r="G216" s="140"/>
      <c r="H216" s="138"/>
      <c r="I216" s="138"/>
      <c r="J216" s="138"/>
      <c r="K216" s="138"/>
      <c r="L216" s="138"/>
      <c r="M216" s="138"/>
      <c r="N216" s="138"/>
      <c r="O216" s="138"/>
      <c r="P216" s="139"/>
      <c r="Q216" s="454" t="str">
        <f t="shared" si="9"/>
        <v/>
      </c>
      <c r="R216" s="285"/>
      <c r="S216" s="138"/>
      <c r="T216" s="138"/>
      <c r="U216" s="138"/>
      <c r="V216" s="138"/>
      <c r="W216" s="138"/>
      <c r="X216" s="138"/>
      <c r="Y216" s="138"/>
      <c r="Z216" s="138"/>
      <c r="AA216" s="139"/>
      <c r="AB216" s="224" t="str">
        <f t="shared" si="10"/>
        <v/>
      </c>
      <c r="AC216" s="140"/>
      <c r="AD216" s="138"/>
      <c r="AE216" s="138"/>
      <c r="AF216" s="138"/>
      <c r="AG216" s="138"/>
      <c r="AH216" s="138"/>
      <c r="AI216" s="138"/>
      <c r="AJ216" s="138"/>
      <c r="AK216" s="138"/>
      <c r="AL216" s="362"/>
      <c r="AM216" s="507" t="str">
        <f t="shared" si="11"/>
        <v/>
      </c>
    </row>
    <row r="217" spans="1:39">
      <c r="A217" s="134">
        <v>206</v>
      </c>
      <c r="B217" s="239" t="str">
        <f>IF(OR(F217=0,F217=""),"",'DAFTAR PELAJAR'!B213)</f>
        <v/>
      </c>
      <c r="C217" s="240" t="str">
        <f>IF(OR(F217=0,F217=""),"",'DAFTAR PELAJAR'!C213)</f>
        <v/>
      </c>
      <c r="D217" s="241" t="str">
        <f>IF(OR(F217=0,F217=""),"",'DAFTAR PELAJAR'!D213)</f>
        <v/>
      </c>
      <c r="E217" s="240" t="str">
        <f>IF(OR(F217=0,F217=""),"",'DAFTAR PELAJAR'!E213)</f>
        <v/>
      </c>
      <c r="F217" s="242" t="str">
        <f>IF(OR('DAFTAR PELAJAR'!J213=0,'DAFTAR PELAJAR'!J213=""),"",'DAFTAR PELAJAR'!J213)</f>
        <v/>
      </c>
      <c r="G217" s="140"/>
      <c r="H217" s="138"/>
      <c r="I217" s="138"/>
      <c r="J217" s="138"/>
      <c r="K217" s="138"/>
      <c r="L217" s="138"/>
      <c r="M217" s="138"/>
      <c r="N217" s="138"/>
      <c r="O217" s="138"/>
      <c r="P217" s="139"/>
      <c r="Q217" s="454" t="str">
        <f t="shared" si="9"/>
        <v/>
      </c>
      <c r="R217" s="285"/>
      <c r="S217" s="138"/>
      <c r="T217" s="138"/>
      <c r="U217" s="138"/>
      <c r="V217" s="138"/>
      <c r="W217" s="138"/>
      <c r="X217" s="138"/>
      <c r="Y217" s="138"/>
      <c r="Z217" s="138"/>
      <c r="AA217" s="139"/>
      <c r="AB217" s="224" t="str">
        <f t="shared" si="10"/>
        <v/>
      </c>
      <c r="AC217" s="140"/>
      <c r="AD217" s="138"/>
      <c r="AE217" s="138"/>
      <c r="AF217" s="138"/>
      <c r="AG217" s="138"/>
      <c r="AH217" s="138"/>
      <c r="AI217" s="138"/>
      <c r="AJ217" s="138"/>
      <c r="AK217" s="138"/>
      <c r="AL217" s="362"/>
      <c r="AM217" s="507" t="str">
        <f t="shared" si="11"/>
        <v/>
      </c>
    </row>
    <row r="218" spans="1:39">
      <c r="A218" s="134">
        <v>207</v>
      </c>
      <c r="B218" s="239" t="str">
        <f>IF(OR(F218=0,F218=""),"",'DAFTAR PELAJAR'!B214)</f>
        <v/>
      </c>
      <c r="C218" s="240" t="str">
        <f>IF(OR(F218=0,F218=""),"",'DAFTAR PELAJAR'!C214)</f>
        <v/>
      </c>
      <c r="D218" s="241" t="str">
        <f>IF(OR(F218=0,F218=""),"",'DAFTAR PELAJAR'!D214)</f>
        <v/>
      </c>
      <c r="E218" s="240" t="str">
        <f>IF(OR(F218=0,F218=""),"",'DAFTAR PELAJAR'!E214)</f>
        <v/>
      </c>
      <c r="F218" s="242" t="str">
        <f>IF(OR('DAFTAR PELAJAR'!J214=0,'DAFTAR PELAJAR'!J214=""),"",'DAFTAR PELAJAR'!J214)</f>
        <v/>
      </c>
      <c r="G218" s="140"/>
      <c r="H218" s="138"/>
      <c r="I218" s="138"/>
      <c r="J218" s="138"/>
      <c r="K218" s="138"/>
      <c r="L218" s="138"/>
      <c r="M218" s="138"/>
      <c r="N218" s="138"/>
      <c r="O218" s="138"/>
      <c r="P218" s="139"/>
      <c r="Q218" s="454" t="str">
        <f t="shared" si="9"/>
        <v/>
      </c>
      <c r="R218" s="285"/>
      <c r="S218" s="138"/>
      <c r="T218" s="138"/>
      <c r="U218" s="138"/>
      <c r="V218" s="138"/>
      <c r="W218" s="138"/>
      <c r="X218" s="138"/>
      <c r="Y218" s="138"/>
      <c r="Z218" s="138"/>
      <c r="AA218" s="139"/>
      <c r="AB218" s="224" t="str">
        <f t="shared" si="10"/>
        <v/>
      </c>
      <c r="AC218" s="140"/>
      <c r="AD218" s="138"/>
      <c r="AE218" s="138"/>
      <c r="AF218" s="138"/>
      <c r="AG218" s="138"/>
      <c r="AH218" s="138"/>
      <c r="AI218" s="138"/>
      <c r="AJ218" s="138"/>
      <c r="AK218" s="138"/>
      <c r="AL218" s="362"/>
      <c r="AM218" s="507" t="str">
        <f t="shared" si="11"/>
        <v/>
      </c>
    </row>
    <row r="219" spans="1:39">
      <c r="A219" s="134">
        <v>208</v>
      </c>
      <c r="B219" s="239" t="str">
        <f>IF(OR(F219=0,F219=""),"",'DAFTAR PELAJAR'!B215)</f>
        <v/>
      </c>
      <c r="C219" s="240" t="str">
        <f>IF(OR(F219=0,F219=""),"",'DAFTAR PELAJAR'!C215)</f>
        <v/>
      </c>
      <c r="D219" s="241" t="str">
        <f>IF(OR(F219=0,F219=""),"",'DAFTAR PELAJAR'!D215)</f>
        <v/>
      </c>
      <c r="E219" s="240" t="str">
        <f>IF(OR(F219=0,F219=""),"",'DAFTAR PELAJAR'!E215)</f>
        <v/>
      </c>
      <c r="F219" s="242" t="str">
        <f>IF(OR('DAFTAR PELAJAR'!J215=0,'DAFTAR PELAJAR'!J215=""),"",'DAFTAR PELAJAR'!J215)</f>
        <v/>
      </c>
      <c r="G219" s="140"/>
      <c r="H219" s="138"/>
      <c r="I219" s="138"/>
      <c r="J219" s="138"/>
      <c r="K219" s="138"/>
      <c r="L219" s="138"/>
      <c r="M219" s="138"/>
      <c r="N219" s="138"/>
      <c r="O219" s="138"/>
      <c r="P219" s="139"/>
      <c r="Q219" s="454" t="str">
        <f t="shared" si="9"/>
        <v/>
      </c>
      <c r="R219" s="285"/>
      <c r="S219" s="138"/>
      <c r="T219" s="138"/>
      <c r="U219" s="138"/>
      <c r="V219" s="138"/>
      <c r="W219" s="138"/>
      <c r="X219" s="138"/>
      <c r="Y219" s="138"/>
      <c r="Z219" s="138"/>
      <c r="AA219" s="139"/>
      <c r="AB219" s="224" t="str">
        <f t="shared" si="10"/>
        <v/>
      </c>
      <c r="AC219" s="140"/>
      <c r="AD219" s="138"/>
      <c r="AE219" s="138"/>
      <c r="AF219" s="138"/>
      <c r="AG219" s="138"/>
      <c r="AH219" s="138"/>
      <c r="AI219" s="138"/>
      <c r="AJ219" s="138"/>
      <c r="AK219" s="138"/>
      <c r="AL219" s="362"/>
      <c r="AM219" s="507" t="str">
        <f t="shared" si="11"/>
        <v/>
      </c>
    </row>
    <row r="220" spans="1:39">
      <c r="A220" s="134">
        <v>209</v>
      </c>
      <c r="B220" s="239" t="str">
        <f>IF(OR(F220=0,F220=""),"",'DAFTAR PELAJAR'!B216)</f>
        <v/>
      </c>
      <c r="C220" s="240" t="str">
        <f>IF(OR(F220=0,F220=""),"",'DAFTAR PELAJAR'!C216)</f>
        <v/>
      </c>
      <c r="D220" s="241" t="str">
        <f>IF(OR(F220=0,F220=""),"",'DAFTAR PELAJAR'!D216)</f>
        <v/>
      </c>
      <c r="E220" s="240" t="str">
        <f>IF(OR(F220=0,F220=""),"",'DAFTAR PELAJAR'!E216)</f>
        <v/>
      </c>
      <c r="F220" s="242" t="str">
        <f>IF(OR('DAFTAR PELAJAR'!J216=0,'DAFTAR PELAJAR'!J216=""),"",'DAFTAR PELAJAR'!J216)</f>
        <v/>
      </c>
      <c r="G220" s="140"/>
      <c r="H220" s="138"/>
      <c r="I220" s="138"/>
      <c r="J220" s="138"/>
      <c r="K220" s="138"/>
      <c r="L220" s="138"/>
      <c r="M220" s="138"/>
      <c r="N220" s="138"/>
      <c r="O220" s="138"/>
      <c r="P220" s="139"/>
      <c r="Q220" s="454" t="str">
        <f t="shared" si="9"/>
        <v/>
      </c>
      <c r="R220" s="285"/>
      <c r="S220" s="138"/>
      <c r="T220" s="138"/>
      <c r="U220" s="138"/>
      <c r="V220" s="138"/>
      <c r="W220" s="138"/>
      <c r="X220" s="138"/>
      <c r="Y220" s="138"/>
      <c r="Z220" s="138"/>
      <c r="AA220" s="139"/>
      <c r="AB220" s="224" t="str">
        <f t="shared" si="10"/>
        <v/>
      </c>
      <c r="AC220" s="140"/>
      <c r="AD220" s="138"/>
      <c r="AE220" s="138"/>
      <c r="AF220" s="138"/>
      <c r="AG220" s="138"/>
      <c r="AH220" s="138"/>
      <c r="AI220" s="138"/>
      <c r="AJ220" s="138"/>
      <c r="AK220" s="138"/>
      <c r="AL220" s="362"/>
      <c r="AM220" s="507" t="str">
        <f t="shared" si="11"/>
        <v/>
      </c>
    </row>
    <row r="221" spans="1:39">
      <c r="A221" s="134">
        <v>210</v>
      </c>
      <c r="B221" s="239" t="str">
        <f>IF(OR(F221=0,F221=""),"",'DAFTAR PELAJAR'!B217)</f>
        <v/>
      </c>
      <c r="C221" s="240" t="str">
        <f>IF(OR(F221=0,F221=""),"",'DAFTAR PELAJAR'!C217)</f>
        <v/>
      </c>
      <c r="D221" s="241" t="str">
        <f>IF(OR(F221=0,F221=""),"",'DAFTAR PELAJAR'!D217)</f>
        <v/>
      </c>
      <c r="E221" s="240" t="str">
        <f>IF(OR(F221=0,F221=""),"",'DAFTAR PELAJAR'!E217)</f>
        <v/>
      </c>
      <c r="F221" s="242" t="str">
        <f>IF(OR('DAFTAR PELAJAR'!J217=0,'DAFTAR PELAJAR'!J217=""),"",'DAFTAR PELAJAR'!J217)</f>
        <v/>
      </c>
      <c r="G221" s="140"/>
      <c r="H221" s="138"/>
      <c r="I221" s="138"/>
      <c r="J221" s="138"/>
      <c r="K221" s="138"/>
      <c r="L221" s="138"/>
      <c r="M221" s="138"/>
      <c r="N221" s="138"/>
      <c r="O221" s="138"/>
      <c r="P221" s="139"/>
      <c r="Q221" s="454" t="str">
        <f t="shared" si="9"/>
        <v/>
      </c>
      <c r="R221" s="285"/>
      <c r="S221" s="138"/>
      <c r="T221" s="138"/>
      <c r="U221" s="138"/>
      <c r="V221" s="138"/>
      <c r="W221" s="138"/>
      <c r="X221" s="138"/>
      <c r="Y221" s="138"/>
      <c r="Z221" s="138"/>
      <c r="AA221" s="139"/>
      <c r="AB221" s="224" t="str">
        <f t="shared" si="10"/>
        <v/>
      </c>
      <c r="AC221" s="140"/>
      <c r="AD221" s="138"/>
      <c r="AE221" s="138"/>
      <c r="AF221" s="138"/>
      <c r="AG221" s="138"/>
      <c r="AH221" s="138"/>
      <c r="AI221" s="138"/>
      <c r="AJ221" s="138"/>
      <c r="AK221" s="138"/>
      <c r="AL221" s="362"/>
      <c r="AM221" s="507" t="str">
        <f t="shared" si="11"/>
        <v/>
      </c>
    </row>
    <row r="222" spans="1:39">
      <c r="A222" s="134">
        <v>211</v>
      </c>
      <c r="B222" s="239" t="str">
        <f>IF(OR(F222=0,F222=""),"",'DAFTAR PELAJAR'!B218)</f>
        <v/>
      </c>
      <c r="C222" s="240" t="str">
        <f>IF(OR(F222=0,F222=""),"",'DAFTAR PELAJAR'!C218)</f>
        <v/>
      </c>
      <c r="D222" s="241" t="str">
        <f>IF(OR(F222=0,F222=""),"",'DAFTAR PELAJAR'!D218)</f>
        <v/>
      </c>
      <c r="E222" s="240" t="str">
        <f>IF(OR(F222=0,F222=""),"",'DAFTAR PELAJAR'!E218)</f>
        <v/>
      </c>
      <c r="F222" s="242" t="str">
        <f>IF(OR('DAFTAR PELAJAR'!J218=0,'DAFTAR PELAJAR'!J218=""),"",'DAFTAR PELAJAR'!J218)</f>
        <v/>
      </c>
      <c r="G222" s="140"/>
      <c r="H222" s="138"/>
      <c r="I222" s="138"/>
      <c r="J222" s="138"/>
      <c r="K222" s="138"/>
      <c r="L222" s="138"/>
      <c r="M222" s="138"/>
      <c r="N222" s="138"/>
      <c r="O222" s="138"/>
      <c r="P222" s="139"/>
      <c r="Q222" s="454" t="str">
        <f t="shared" si="9"/>
        <v/>
      </c>
      <c r="R222" s="285"/>
      <c r="S222" s="138"/>
      <c r="T222" s="138"/>
      <c r="U222" s="138"/>
      <c r="V222" s="138"/>
      <c r="W222" s="138"/>
      <c r="X222" s="138"/>
      <c r="Y222" s="138"/>
      <c r="Z222" s="138"/>
      <c r="AA222" s="139"/>
      <c r="AB222" s="224" t="str">
        <f t="shared" si="10"/>
        <v/>
      </c>
      <c r="AC222" s="140"/>
      <c r="AD222" s="138"/>
      <c r="AE222" s="138"/>
      <c r="AF222" s="138"/>
      <c r="AG222" s="138"/>
      <c r="AH222" s="138"/>
      <c r="AI222" s="138"/>
      <c r="AJ222" s="138"/>
      <c r="AK222" s="138"/>
      <c r="AL222" s="362"/>
      <c r="AM222" s="507" t="str">
        <f t="shared" si="11"/>
        <v/>
      </c>
    </row>
    <row r="223" spans="1:39">
      <c r="A223" s="134">
        <v>212</v>
      </c>
      <c r="B223" s="239" t="str">
        <f>IF(OR(F223=0,F223=""),"",'DAFTAR PELAJAR'!B219)</f>
        <v/>
      </c>
      <c r="C223" s="240" t="str">
        <f>IF(OR(F223=0,F223=""),"",'DAFTAR PELAJAR'!C219)</f>
        <v/>
      </c>
      <c r="D223" s="241" t="str">
        <f>IF(OR(F223=0,F223=""),"",'DAFTAR PELAJAR'!D219)</f>
        <v/>
      </c>
      <c r="E223" s="240" t="str">
        <f>IF(OR(F223=0,F223=""),"",'DAFTAR PELAJAR'!E219)</f>
        <v/>
      </c>
      <c r="F223" s="242" t="str">
        <f>IF(OR('DAFTAR PELAJAR'!J219=0,'DAFTAR PELAJAR'!J219=""),"",'DAFTAR PELAJAR'!J219)</f>
        <v/>
      </c>
      <c r="G223" s="140"/>
      <c r="H223" s="138"/>
      <c r="I223" s="138"/>
      <c r="J223" s="138"/>
      <c r="K223" s="138"/>
      <c r="L223" s="138"/>
      <c r="M223" s="138"/>
      <c r="N223" s="138"/>
      <c r="O223" s="138"/>
      <c r="P223" s="139"/>
      <c r="Q223" s="454" t="str">
        <f t="shared" si="9"/>
        <v/>
      </c>
      <c r="R223" s="285"/>
      <c r="S223" s="138"/>
      <c r="T223" s="138"/>
      <c r="U223" s="138"/>
      <c r="V223" s="138"/>
      <c r="W223" s="138"/>
      <c r="X223" s="138"/>
      <c r="Y223" s="138"/>
      <c r="Z223" s="138"/>
      <c r="AA223" s="139"/>
      <c r="AB223" s="224" t="str">
        <f t="shared" si="10"/>
        <v/>
      </c>
      <c r="AC223" s="140"/>
      <c r="AD223" s="138"/>
      <c r="AE223" s="138"/>
      <c r="AF223" s="138"/>
      <c r="AG223" s="138"/>
      <c r="AH223" s="138"/>
      <c r="AI223" s="138"/>
      <c r="AJ223" s="138"/>
      <c r="AK223" s="138"/>
      <c r="AL223" s="362"/>
      <c r="AM223" s="507" t="str">
        <f t="shared" si="11"/>
        <v/>
      </c>
    </row>
    <row r="224" spans="1:39">
      <c r="A224" s="134">
        <v>213</v>
      </c>
      <c r="B224" s="239" t="str">
        <f>IF(OR(F224=0,F224=""),"",'DAFTAR PELAJAR'!B220)</f>
        <v/>
      </c>
      <c r="C224" s="240" t="str">
        <f>IF(OR(F224=0,F224=""),"",'DAFTAR PELAJAR'!C220)</f>
        <v/>
      </c>
      <c r="D224" s="241" t="str">
        <f>IF(OR(F224=0,F224=""),"",'DAFTAR PELAJAR'!D220)</f>
        <v/>
      </c>
      <c r="E224" s="240" t="str">
        <f>IF(OR(F224=0,F224=""),"",'DAFTAR PELAJAR'!E220)</f>
        <v/>
      </c>
      <c r="F224" s="242" t="str">
        <f>IF(OR('DAFTAR PELAJAR'!J220=0,'DAFTAR PELAJAR'!J220=""),"",'DAFTAR PELAJAR'!J220)</f>
        <v/>
      </c>
      <c r="G224" s="140"/>
      <c r="H224" s="138"/>
      <c r="I224" s="138"/>
      <c r="J224" s="138"/>
      <c r="K224" s="138"/>
      <c r="L224" s="138"/>
      <c r="M224" s="138"/>
      <c r="N224" s="138"/>
      <c r="O224" s="138"/>
      <c r="P224" s="139"/>
      <c r="Q224" s="454" t="str">
        <f t="shared" si="9"/>
        <v/>
      </c>
      <c r="R224" s="285"/>
      <c r="S224" s="138"/>
      <c r="T224" s="138"/>
      <c r="U224" s="138"/>
      <c r="V224" s="138"/>
      <c r="W224" s="138"/>
      <c r="X224" s="138"/>
      <c r="Y224" s="138"/>
      <c r="Z224" s="138"/>
      <c r="AA224" s="139"/>
      <c r="AB224" s="224" t="str">
        <f t="shared" si="10"/>
        <v/>
      </c>
      <c r="AC224" s="140"/>
      <c r="AD224" s="138"/>
      <c r="AE224" s="138"/>
      <c r="AF224" s="138"/>
      <c r="AG224" s="138"/>
      <c r="AH224" s="138"/>
      <c r="AI224" s="138"/>
      <c r="AJ224" s="138"/>
      <c r="AK224" s="138"/>
      <c r="AL224" s="362"/>
      <c r="AM224" s="507" t="str">
        <f t="shared" si="11"/>
        <v/>
      </c>
    </row>
    <row r="225" spans="1:40">
      <c r="A225" s="134">
        <v>214</v>
      </c>
      <c r="B225" s="239" t="str">
        <f>IF(OR(F225=0,F225=""),"",'DAFTAR PELAJAR'!B221)</f>
        <v/>
      </c>
      <c r="C225" s="240" t="str">
        <f>IF(OR(F225=0,F225=""),"",'DAFTAR PELAJAR'!C221)</f>
        <v/>
      </c>
      <c r="D225" s="241" t="str">
        <f>IF(OR(F225=0,F225=""),"",'DAFTAR PELAJAR'!D221)</f>
        <v/>
      </c>
      <c r="E225" s="240" t="str">
        <f>IF(OR(F225=0,F225=""),"",'DAFTAR PELAJAR'!E221)</f>
        <v/>
      </c>
      <c r="F225" s="242" t="str">
        <f>IF(OR('DAFTAR PELAJAR'!J221=0,'DAFTAR PELAJAR'!J221=""),"",'DAFTAR PELAJAR'!J221)</f>
        <v/>
      </c>
      <c r="G225" s="140"/>
      <c r="H225" s="138"/>
      <c r="I225" s="138"/>
      <c r="J225" s="138"/>
      <c r="K225" s="138"/>
      <c r="L225" s="138"/>
      <c r="M225" s="138"/>
      <c r="N225" s="138"/>
      <c r="O225" s="138"/>
      <c r="P225" s="139"/>
      <c r="Q225" s="454" t="str">
        <f t="shared" si="9"/>
        <v/>
      </c>
      <c r="R225" s="285"/>
      <c r="S225" s="138"/>
      <c r="T225" s="138"/>
      <c r="U225" s="138"/>
      <c r="V225" s="138"/>
      <c r="W225" s="138"/>
      <c r="X225" s="138"/>
      <c r="Y225" s="138"/>
      <c r="Z225" s="138"/>
      <c r="AA225" s="139"/>
      <c r="AB225" s="224" t="str">
        <f t="shared" si="10"/>
        <v/>
      </c>
      <c r="AC225" s="140"/>
      <c r="AD225" s="138"/>
      <c r="AE225" s="138"/>
      <c r="AF225" s="138"/>
      <c r="AG225" s="138"/>
      <c r="AH225" s="138"/>
      <c r="AI225" s="138"/>
      <c r="AJ225" s="138"/>
      <c r="AK225" s="138"/>
      <c r="AL225" s="362"/>
      <c r="AM225" s="507" t="str">
        <f t="shared" si="11"/>
        <v/>
      </c>
    </row>
    <row r="226" spans="1:40">
      <c r="A226" s="134">
        <v>215</v>
      </c>
      <c r="B226" s="239" t="str">
        <f>IF(OR(F226=0,F226=""),"",'DAFTAR PELAJAR'!B222)</f>
        <v/>
      </c>
      <c r="C226" s="240" t="str">
        <f>IF(OR(F226=0,F226=""),"",'DAFTAR PELAJAR'!C222)</f>
        <v/>
      </c>
      <c r="D226" s="241" t="str">
        <f>IF(OR(F226=0,F226=""),"",'DAFTAR PELAJAR'!D222)</f>
        <v/>
      </c>
      <c r="E226" s="240" t="str">
        <f>IF(OR(F226=0,F226=""),"",'DAFTAR PELAJAR'!E222)</f>
        <v/>
      </c>
      <c r="F226" s="242" t="str">
        <f>IF(OR('DAFTAR PELAJAR'!J222=0,'DAFTAR PELAJAR'!J222=""),"",'DAFTAR PELAJAR'!J222)</f>
        <v/>
      </c>
      <c r="G226" s="140"/>
      <c r="H226" s="138"/>
      <c r="I226" s="138"/>
      <c r="J226" s="138"/>
      <c r="K226" s="138"/>
      <c r="L226" s="138"/>
      <c r="M226" s="138"/>
      <c r="N226" s="138"/>
      <c r="O226" s="138"/>
      <c r="P226" s="139"/>
      <c r="Q226" s="454" t="str">
        <f t="shared" si="9"/>
        <v/>
      </c>
      <c r="R226" s="285"/>
      <c r="S226" s="138"/>
      <c r="T226" s="138"/>
      <c r="U226" s="138"/>
      <c r="V226" s="138"/>
      <c r="W226" s="138"/>
      <c r="X226" s="138"/>
      <c r="Y226" s="138"/>
      <c r="Z226" s="138"/>
      <c r="AA226" s="139"/>
      <c r="AB226" s="224" t="str">
        <f t="shared" si="10"/>
        <v/>
      </c>
      <c r="AC226" s="140"/>
      <c r="AD226" s="138"/>
      <c r="AE226" s="138"/>
      <c r="AF226" s="138"/>
      <c r="AG226" s="138"/>
      <c r="AH226" s="138"/>
      <c r="AI226" s="138"/>
      <c r="AJ226" s="138"/>
      <c r="AK226" s="138"/>
      <c r="AL226" s="362"/>
      <c r="AM226" s="507" t="str">
        <f t="shared" si="11"/>
        <v/>
      </c>
    </row>
    <row r="227" spans="1:40">
      <c r="A227" s="134">
        <v>216</v>
      </c>
      <c r="B227" s="239" t="str">
        <f>IF(OR(F227=0,F227=""),"",'DAFTAR PELAJAR'!B223)</f>
        <v/>
      </c>
      <c r="C227" s="240" t="str">
        <f>IF(OR(F227=0,F227=""),"",'DAFTAR PELAJAR'!C223)</f>
        <v/>
      </c>
      <c r="D227" s="241" t="str">
        <f>IF(OR(F227=0,F227=""),"",'DAFTAR PELAJAR'!D223)</f>
        <v/>
      </c>
      <c r="E227" s="240" t="str">
        <f>IF(OR(F227=0,F227=""),"",'DAFTAR PELAJAR'!E223)</f>
        <v/>
      </c>
      <c r="F227" s="242" t="str">
        <f>IF(OR('DAFTAR PELAJAR'!J223=0,'DAFTAR PELAJAR'!J223=""),"",'DAFTAR PELAJAR'!J223)</f>
        <v/>
      </c>
      <c r="G227" s="140"/>
      <c r="H227" s="138"/>
      <c r="I227" s="138"/>
      <c r="J227" s="138"/>
      <c r="K227" s="138"/>
      <c r="L227" s="138"/>
      <c r="M227" s="138"/>
      <c r="N227" s="138"/>
      <c r="O227" s="138"/>
      <c r="P227" s="139"/>
      <c r="Q227" s="454" t="str">
        <f t="shared" si="9"/>
        <v/>
      </c>
      <c r="R227" s="285"/>
      <c r="S227" s="138"/>
      <c r="T227" s="138"/>
      <c r="U227" s="138"/>
      <c r="V227" s="138"/>
      <c r="W227" s="138"/>
      <c r="X227" s="138"/>
      <c r="Y227" s="138"/>
      <c r="Z227" s="138"/>
      <c r="AA227" s="139"/>
      <c r="AB227" s="224" t="str">
        <f t="shared" si="10"/>
        <v/>
      </c>
      <c r="AC227" s="140"/>
      <c r="AD227" s="138"/>
      <c r="AE227" s="138"/>
      <c r="AF227" s="138"/>
      <c r="AG227" s="138"/>
      <c r="AH227" s="138"/>
      <c r="AI227" s="138"/>
      <c r="AJ227" s="138"/>
      <c r="AK227" s="138"/>
      <c r="AL227" s="362"/>
      <c r="AM227" s="507" t="str">
        <f t="shared" si="11"/>
        <v/>
      </c>
    </row>
    <row r="228" spans="1:40">
      <c r="A228" s="134">
        <v>217</v>
      </c>
      <c r="B228" s="239" t="str">
        <f>IF(OR(F228=0,F228=""),"",'DAFTAR PELAJAR'!B224)</f>
        <v/>
      </c>
      <c r="C228" s="240" t="str">
        <f>IF(OR(F228=0,F228=""),"",'DAFTAR PELAJAR'!C224)</f>
        <v/>
      </c>
      <c r="D228" s="241" t="str">
        <f>IF(OR(F228=0,F228=""),"",'DAFTAR PELAJAR'!D224)</f>
        <v/>
      </c>
      <c r="E228" s="240" t="str">
        <f>IF(OR(F228=0,F228=""),"",'DAFTAR PELAJAR'!E224)</f>
        <v/>
      </c>
      <c r="F228" s="242" t="str">
        <f>IF(OR('DAFTAR PELAJAR'!J224=0,'DAFTAR PELAJAR'!J224=""),"",'DAFTAR PELAJAR'!J224)</f>
        <v/>
      </c>
      <c r="G228" s="140"/>
      <c r="H228" s="138"/>
      <c r="I228" s="138"/>
      <c r="J228" s="138"/>
      <c r="K228" s="138"/>
      <c r="L228" s="138"/>
      <c r="M228" s="138"/>
      <c r="N228" s="138"/>
      <c r="O228" s="138"/>
      <c r="P228" s="139"/>
      <c r="Q228" s="454" t="str">
        <f t="shared" si="9"/>
        <v/>
      </c>
      <c r="R228" s="285"/>
      <c r="S228" s="138"/>
      <c r="T228" s="138"/>
      <c r="U228" s="138"/>
      <c r="V228" s="138"/>
      <c r="W228" s="138"/>
      <c r="X228" s="138"/>
      <c r="Y228" s="138"/>
      <c r="Z228" s="138"/>
      <c r="AA228" s="139"/>
      <c r="AB228" s="224" t="str">
        <f t="shared" si="10"/>
        <v/>
      </c>
      <c r="AC228" s="140"/>
      <c r="AD228" s="138"/>
      <c r="AE228" s="138"/>
      <c r="AF228" s="138"/>
      <c r="AG228" s="138"/>
      <c r="AH228" s="138"/>
      <c r="AI228" s="138"/>
      <c r="AJ228" s="138"/>
      <c r="AK228" s="138"/>
      <c r="AL228" s="362"/>
      <c r="AM228" s="507" t="str">
        <f t="shared" si="11"/>
        <v/>
      </c>
    </row>
    <row r="229" spans="1:40">
      <c r="A229" s="134">
        <v>218</v>
      </c>
      <c r="B229" s="239" t="str">
        <f>IF(OR(F229=0,F229=""),"",'DAFTAR PELAJAR'!B225)</f>
        <v/>
      </c>
      <c r="C229" s="240" t="str">
        <f>IF(OR(F229=0,F229=""),"",'DAFTAR PELAJAR'!C225)</f>
        <v/>
      </c>
      <c r="D229" s="241" t="str">
        <f>IF(OR(F229=0,F229=""),"",'DAFTAR PELAJAR'!D225)</f>
        <v/>
      </c>
      <c r="E229" s="240" t="str">
        <f>IF(OR(F229=0,F229=""),"",'DAFTAR PELAJAR'!E225)</f>
        <v/>
      </c>
      <c r="F229" s="242" t="str">
        <f>IF(OR('DAFTAR PELAJAR'!J225=0,'DAFTAR PELAJAR'!J225=""),"",'DAFTAR PELAJAR'!J225)</f>
        <v/>
      </c>
      <c r="G229" s="140"/>
      <c r="H229" s="138"/>
      <c r="I229" s="138"/>
      <c r="J229" s="138"/>
      <c r="K229" s="138"/>
      <c r="L229" s="138"/>
      <c r="M229" s="138"/>
      <c r="N229" s="138"/>
      <c r="O229" s="138"/>
      <c r="P229" s="139"/>
      <c r="Q229" s="454" t="str">
        <f t="shared" si="9"/>
        <v/>
      </c>
      <c r="R229" s="285"/>
      <c r="S229" s="138"/>
      <c r="T229" s="138"/>
      <c r="U229" s="138"/>
      <c r="V229" s="138"/>
      <c r="W229" s="138"/>
      <c r="X229" s="138"/>
      <c r="Y229" s="138"/>
      <c r="Z229" s="138"/>
      <c r="AA229" s="139"/>
      <c r="AB229" s="224" t="str">
        <f t="shared" si="10"/>
        <v/>
      </c>
      <c r="AC229" s="140"/>
      <c r="AD229" s="138"/>
      <c r="AE229" s="138"/>
      <c r="AF229" s="138"/>
      <c r="AG229" s="138"/>
      <c r="AH229" s="138"/>
      <c r="AI229" s="138"/>
      <c r="AJ229" s="138"/>
      <c r="AK229" s="138"/>
      <c r="AL229" s="362"/>
      <c r="AM229" s="507" t="str">
        <f t="shared" si="11"/>
        <v/>
      </c>
    </row>
    <row r="230" spans="1:40">
      <c r="A230" s="134">
        <v>219</v>
      </c>
      <c r="B230" s="239" t="str">
        <f>IF(OR(F230=0,F230=""),"",'DAFTAR PELAJAR'!B226)</f>
        <v/>
      </c>
      <c r="C230" s="240" t="str">
        <f>IF(OR(F230=0,F230=""),"",'DAFTAR PELAJAR'!C226)</f>
        <v/>
      </c>
      <c r="D230" s="241" t="str">
        <f>IF(OR(F230=0,F230=""),"",'DAFTAR PELAJAR'!D226)</f>
        <v/>
      </c>
      <c r="E230" s="240" t="str">
        <f>IF(OR(F230=0,F230=""),"",'DAFTAR PELAJAR'!E226)</f>
        <v/>
      </c>
      <c r="F230" s="242" t="str">
        <f>IF(OR('DAFTAR PELAJAR'!J226=0,'DAFTAR PELAJAR'!J226=""),"",'DAFTAR PELAJAR'!J226)</f>
        <v/>
      </c>
      <c r="G230" s="140"/>
      <c r="H230" s="138"/>
      <c r="I230" s="138"/>
      <c r="J230" s="138"/>
      <c r="K230" s="138"/>
      <c r="L230" s="138"/>
      <c r="M230" s="138"/>
      <c r="N230" s="138"/>
      <c r="O230" s="138"/>
      <c r="P230" s="139"/>
      <c r="Q230" s="454" t="str">
        <f t="shared" si="9"/>
        <v/>
      </c>
      <c r="R230" s="285"/>
      <c r="S230" s="138"/>
      <c r="T230" s="138"/>
      <c r="U230" s="138"/>
      <c r="V230" s="138"/>
      <c r="W230" s="138"/>
      <c r="X230" s="138"/>
      <c r="Y230" s="138"/>
      <c r="Z230" s="138"/>
      <c r="AA230" s="139"/>
      <c r="AB230" s="224" t="str">
        <f t="shared" si="10"/>
        <v/>
      </c>
      <c r="AC230" s="140"/>
      <c r="AD230" s="138"/>
      <c r="AE230" s="138"/>
      <c r="AF230" s="138"/>
      <c r="AG230" s="138"/>
      <c r="AH230" s="138"/>
      <c r="AI230" s="138"/>
      <c r="AJ230" s="138"/>
      <c r="AK230" s="138"/>
      <c r="AL230" s="362"/>
      <c r="AM230" s="507" t="str">
        <f t="shared" si="11"/>
        <v/>
      </c>
    </row>
    <row r="231" spans="1:40">
      <c r="A231" s="134">
        <v>220</v>
      </c>
      <c r="B231" s="239" t="str">
        <f>IF(OR(F231=0,F231=""),"",'DAFTAR PELAJAR'!B227)</f>
        <v/>
      </c>
      <c r="C231" s="240" t="str">
        <f>IF(OR(F231=0,F231=""),"",'DAFTAR PELAJAR'!C227)</f>
        <v/>
      </c>
      <c r="D231" s="245" t="str">
        <f>IF(OR(F231=0,F231=""),"",'DAFTAR PELAJAR'!D227)</f>
        <v/>
      </c>
      <c r="E231" s="240" t="str">
        <f>IF(OR(F231=0,F231=""),"",'DAFTAR PELAJAR'!E227)</f>
        <v/>
      </c>
      <c r="F231" s="242" t="str">
        <f>IF(OR('DAFTAR PELAJAR'!J227=0,'DAFTAR PELAJAR'!J227=""),"",'DAFTAR PELAJAR'!J227)</f>
        <v/>
      </c>
      <c r="G231" s="140"/>
      <c r="H231" s="138"/>
      <c r="I231" s="138"/>
      <c r="J231" s="138"/>
      <c r="K231" s="138"/>
      <c r="L231" s="138"/>
      <c r="M231" s="138"/>
      <c r="N231" s="138"/>
      <c r="O231" s="138"/>
      <c r="P231" s="139"/>
      <c r="Q231" s="454" t="str">
        <f t="shared" si="9"/>
        <v/>
      </c>
      <c r="R231" s="285"/>
      <c r="S231" s="138"/>
      <c r="T231" s="138"/>
      <c r="U231" s="138"/>
      <c r="V231" s="138"/>
      <c r="W231" s="138"/>
      <c r="X231" s="138"/>
      <c r="Y231" s="138"/>
      <c r="Z231" s="138"/>
      <c r="AA231" s="139"/>
      <c r="AB231" s="224" t="str">
        <f t="shared" si="10"/>
        <v/>
      </c>
      <c r="AC231" s="140"/>
      <c r="AD231" s="138"/>
      <c r="AE231" s="138"/>
      <c r="AF231" s="138"/>
      <c r="AG231" s="138"/>
      <c r="AH231" s="138"/>
      <c r="AI231" s="138"/>
      <c r="AJ231" s="138"/>
      <c r="AK231" s="138"/>
      <c r="AL231" s="362"/>
      <c r="AM231" s="507" t="str">
        <f t="shared" si="11"/>
        <v/>
      </c>
      <c r="AN231" s="270"/>
    </row>
    <row r="232" spans="1:40" ht="18" customHeight="1">
      <c r="A232" s="134">
        <v>221</v>
      </c>
      <c r="B232" s="239" t="str">
        <f>IF(OR(F232=0,F232=""),"",'DAFTAR PELAJAR'!B228)</f>
        <v/>
      </c>
      <c r="C232" s="240" t="str">
        <f>IF(OR(F232=0,F232=""),"",'DAFTAR PELAJAR'!C228)</f>
        <v/>
      </c>
      <c r="D232" s="245" t="str">
        <f>IF(OR(F232=0,F232=""),"",'DAFTAR PELAJAR'!D228)</f>
        <v/>
      </c>
      <c r="E232" s="240" t="str">
        <f>IF(OR(F232=0,F232=""),"",'DAFTAR PELAJAR'!E228)</f>
        <v/>
      </c>
      <c r="F232" s="242" t="str">
        <f>IF(OR('DAFTAR PELAJAR'!J228=0,'DAFTAR PELAJAR'!J228=""),"",'DAFTAR PELAJAR'!J228)</f>
        <v/>
      </c>
      <c r="G232" s="140"/>
      <c r="H232" s="138"/>
      <c r="I232" s="138"/>
      <c r="J232" s="138"/>
      <c r="K232" s="138"/>
      <c r="L232" s="138"/>
      <c r="M232" s="138"/>
      <c r="N232" s="138"/>
      <c r="O232" s="138"/>
      <c r="P232" s="139"/>
      <c r="Q232" s="454" t="str">
        <f t="shared" si="9"/>
        <v/>
      </c>
      <c r="R232" s="285"/>
      <c r="S232" s="138"/>
      <c r="T232" s="138"/>
      <c r="U232" s="138"/>
      <c r="V232" s="138"/>
      <c r="W232" s="138"/>
      <c r="X232" s="138"/>
      <c r="Y232" s="138"/>
      <c r="Z232" s="138"/>
      <c r="AA232" s="139"/>
      <c r="AB232" s="224" t="str">
        <f t="shared" si="10"/>
        <v/>
      </c>
      <c r="AC232" s="140"/>
      <c r="AD232" s="138"/>
      <c r="AE232" s="138"/>
      <c r="AF232" s="138"/>
      <c r="AG232" s="138"/>
      <c r="AH232" s="138"/>
      <c r="AI232" s="138"/>
      <c r="AJ232" s="138"/>
      <c r="AK232" s="138"/>
      <c r="AL232" s="362"/>
      <c r="AM232" s="507" t="str">
        <f t="shared" si="11"/>
        <v/>
      </c>
    </row>
    <row r="233" spans="1:40" s="269" customFormat="1">
      <c r="A233" s="134">
        <v>222</v>
      </c>
      <c r="B233" s="239" t="str">
        <f>IF(OR(F233=0,F233=""),"",'DAFTAR PELAJAR'!B229)</f>
        <v/>
      </c>
      <c r="C233" s="240" t="str">
        <f>IF(OR(F233=0,F233=""),"",'DAFTAR PELAJAR'!C229)</f>
        <v/>
      </c>
      <c r="D233" s="245" t="str">
        <f>IF(OR(F233=0,F233=""),"",'DAFTAR PELAJAR'!D229)</f>
        <v/>
      </c>
      <c r="E233" s="240" t="str">
        <f>IF(OR(F233=0,F233=""),"",'DAFTAR PELAJAR'!E229)</f>
        <v/>
      </c>
      <c r="F233" s="242" t="str">
        <f>IF(OR('DAFTAR PELAJAR'!J229=0,'DAFTAR PELAJAR'!J229=""),"",'DAFTAR PELAJAR'!J229)</f>
        <v/>
      </c>
      <c r="G233" s="140"/>
      <c r="H233" s="138"/>
      <c r="I233" s="138"/>
      <c r="J233" s="138"/>
      <c r="K233" s="138"/>
      <c r="L233" s="138"/>
      <c r="M233" s="138"/>
      <c r="N233" s="138"/>
      <c r="O233" s="138"/>
      <c r="P233" s="139"/>
      <c r="Q233" s="454" t="str">
        <f t="shared" si="9"/>
        <v/>
      </c>
      <c r="R233" s="285"/>
      <c r="S233" s="138"/>
      <c r="T233" s="138"/>
      <c r="U233" s="138"/>
      <c r="V233" s="138"/>
      <c r="W233" s="138"/>
      <c r="X233" s="138"/>
      <c r="Y233" s="138"/>
      <c r="Z233" s="138"/>
      <c r="AA233" s="139"/>
      <c r="AB233" s="224" t="str">
        <f t="shared" si="10"/>
        <v/>
      </c>
      <c r="AC233" s="140"/>
      <c r="AD233" s="138"/>
      <c r="AE233" s="138"/>
      <c r="AF233" s="138"/>
      <c r="AG233" s="138"/>
      <c r="AH233" s="138"/>
      <c r="AI233" s="138"/>
      <c r="AJ233" s="138"/>
      <c r="AK233" s="138"/>
      <c r="AL233" s="362"/>
      <c r="AM233" s="507" t="str">
        <f t="shared" si="11"/>
        <v/>
      </c>
      <c r="AN233" s="261"/>
    </row>
    <row r="234" spans="1:40">
      <c r="A234" s="134">
        <v>223</v>
      </c>
      <c r="B234" s="239" t="str">
        <f>IF(OR(F234=0,F234=""),"",'DAFTAR PELAJAR'!B230)</f>
        <v/>
      </c>
      <c r="C234" s="240" t="str">
        <f>IF(OR(F234=0,F234=""),"",'DAFTAR PELAJAR'!C230)</f>
        <v/>
      </c>
      <c r="D234" s="245" t="str">
        <f>IF(OR(F234=0,F234=""),"",'DAFTAR PELAJAR'!D230)</f>
        <v/>
      </c>
      <c r="E234" s="240" t="str">
        <f>IF(OR(F234=0,F234=""),"",'DAFTAR PELAJAR'!E230)</f>
        <v/>
      </c>
      <c r="F234" s="242" t="str">
        <f>IF(OR('DAFTAR PELAJAR'!J230=0,'DAFTAR PELAJAR'!J230=""),"",'DAFTAR PELAJAR'!J230)</f>
        <v/>
      </c>
      <c r="G234" s="140"/>
      <c r="H234" s="138"/>
      <c r="I234" s="138"/>
      <c r="J234" s="138"/>
      <c r="K234" s="138"/>
      <c r="L234" s="138"/>
      <c r="M234" s="138"/>
      <c r="N234" s="138"/>
      <c r="O234" s="138"/>
      <c r="P234" s="139"/>
      <c r="Q234" s="454" t="str">
        <f t="shared" si="9"/>
        <v/>
      </c>
      <c r="R234" s="285"/>
      <c r="S234" s="138"/>
      <c r="T234" s="138"/>
      <c r="U234" s="138"/>
      <c r="V234" s="138"/>
      <c r="W234" s="138"/>
      <c r="X234" s="138"/>
      <c r="Y234" s="138"/>
      <c r="Z234" s="138"/>
      <c r="AA234" s="139"/>
      <c r="AB234" s="224" t="str">
        <f t="shared" si="10"/>
        <v/>
      </c>
      <c r="AC234" s="140"/>
      <c r="AD234" s="138"/>
      <c r="AE234" s="138"/>
      <c r="AF234" s="138"/>
      <c r="AG234" s="138"/>
      <c r="AH234" s="138"/>
      <c r="AI234" s="138"/>
      <c r="AJ234" s="138"/>
      <c r="AK234" s="138"/>
      <c r="AL234" s="362"/>
      <c r="AM234" s="507" t="str">
        <f t="shared" si="11"/>
        <v/>
      </c>
    </row>
    <row r="235" spans="1:40">
      <c r="A235" s="134">
        <v>224</v>
      </c>
      <c r="B235" s="239" t="str">
        <f>IF(OR(F235=0,F235=""),"",'DAFTAR PELAJAR'!B231)</f>
        <v/>
      </c>
      <c r="C235" s="240" t="str">
        <f>IF(OR(F235=0,F235=""),"",'DAFTAR PELAJAR'!C231)</f>
        <v/>
      </c>
      <c r="D235" s="245" t="str">
        <f>IF(OR(F235=0,F235=""),"",'DAFTAR PELAJAR'!D231)</f>
        <v/>
      </c>
      <c r="E235" s="240" t="str">
        <f>IF(OR(F235=0,F235=""),"",'DAFTAR PELAJAR'!E231)</f>
        <v/>
      </c>
      <c r="F235" s="242" t="str">
        <f>IF(OR('DAFTAR PELAJAR'!J231=0,'DAFTAR PELAJAR'!J231=""),"",'DAFTAR PELAJAR'!J231)</f>
        <v/>
      </c>
      <c r="G235" s="140"/>
      <c r="H235" s="138"/>
      <c r="I235" s="138"/>
      <c r="J235" s="138"/>
      <c r="K235" s="138"/>
      <c r="L235" s="138"/>
      <c r="M235" s="138"/>
      <c r="N235" s="138"/>
      <c r="O235" s="138"/>
      <c r="P235" s="139"/>
      <c r="Q235" s="454" t="str">
        <f t="shared" si="9"/>
        <v/>
      </c>
      <c r="R235" s="285"/>
      <c r="S235" s="138"/>
      <c r="T235" s="138"/>
      <c r="U235" s="138"/>
      <c r="V235" s="138"/>
      <c r="W235" s="138"/>
      <c r="X235" s="138"/>
      <c r="Y235" s="138"/>
      <c r="Z235" s="138"/>
      <c r="AA235" s="139"/>
      <c r="AB235" s="224" t="str">
        <f t="shared" si="10"/>
        <v/>
      </c>
      <c r="AC235" s="140"/>
      <c r="AD235" s="138"/>
      <c r="AE235" s="138"/>
      <c r="AF235" s="138"/>
      <c r="AG235" s="138"/>
      <c r="AH235" s="138"/>
      <c r="AI235" s="138"/>
      <c r="AJ235" s="138"/>
      <c r="AK235" s="138"/>
      <c r="AL235" s="362"/>
      <c r="AM235" s="507" t="str">
        <f t="shared" si="11"/>
        <v/>
      </c>
    </row>
    <row r="236" spans="1:40">
      <c r="A236" s="134">
        <v>225</v>
      </c>
      <c r="B236" s="239" t="str">
        <f>IF(OR(F236=0,F236=""),"",'DAFTAR PELAJAR'!B232)</f>
        <v/>
      </c>
      <c r="C236" s="240" t="str">
        <f>IF(OR(F236=0,F236=""),"",'DAFTAR PELAJAR'!C232)</f>
        <v/>
      </c>
      <c r="D236" s="245" t="str">
        <f>IF(OR(F236=0,F236=""),"",'DAFTAR PELAJAR'!D232)</f>
        <v/>
      </c>
      <c r="E236" s="240" t="str">
        <f>IF(OR(F236=0,F236=""),"",'DAFTAR PELAJAR'!E232)</f>
        <v/>
      </c>
      <c r="F236" s="242" t="str">
        <f>IF(OR('DAFTAR PELAJAR'!J232=0,'DAFTAR PELAJAR'!J232=""),"",'DAFTAR PELAJAR'!J232)</f>
        <v/>
      </c>
      <c r="G236" s="140"/>
      <c r="H236" s="138"/>
      <c r="I236" s="138"/>
      <c r="J236" s="138"/>
      <c r="K236" s="138"/>
      <c r="L236" s="138"/>
      <c r="M236" s="138"/>
      <c r="N236" s="138"/>
      <c r="O236" s="138"/>
      <c r="P236" s="139"/>
      <c r="Q236" s="454" t="str">
        <f t="shared" si="9"/>
        <v/>
      </c>
      <c r="R236" s="285"/>
      <c r="S236" s="138"/>
      <c r="T236" s="138"/>
      <c r="U236" s="138"/>
      <c r="V236" s="138"/>
      <c r="W236" s="138"/>
      <c r="X236" s="138"/>
      <c r="Y236" s="138"/>
      <c r="Z236" s="138"/>
      <c r="AA236" s="139"/>
      <c r="AB236" s="224" t="str">
        <f t="shared" si="10"/>
        <v/>
      </c>
      <c r="AC236" s="140"/>
      <c r="AD236" s="138"/>
      <c r="AE236" s="138"/>
      <c r="AF236" s="138"/>
      <c r="AG236" s="138"/>
      <c r="AH236" s="138"/>
      <c r="AI236" s="138"/>
      <c r="AJ236" s="138"/>
      <c r="AK236" s="138"/>
      <c r="AL236" s="362"/>
      <c r="AM236" s="507" t="str">
        <f t="shared" si="11"/>
        <v/>
      </c>
    </row>
    <row r="237" spans="1:40">
      <c r="A237" s="134">
        <v>226</v>
      </c>
      <c r="B237" s="239" t="str">
        <f>IF(OR(F237=0,F237=""),"",'DAFTAR PELAJAR'!B233)</f>
        <v/>
      </c>
      <c r="C237" s="240" t="str">
        <f>IF(OR(F237=0,F237=""),"",'DAFTAR PELAJAR'!C233)</f>
        <v/>
      </c>
      <c r="D237" s="245" t="str">
        <f>IF(OR(F237=0,F237=""),"",'DAFTAR PELAJAR'!D233)</f>
        <v/>
      </c>
      <c r="E237" s="240" t="str">
        <f>IF(OR(F237=0,F237=""),"",'DAFTAR PELAJAR'!E233)</f>
        <v/>
      </c>
      <c r="F237" s="242" t="str">
        <f>IF(OR('DAFTAR PELAJAR'!J233=0,'DAFTAR PELAJAR'!J233=""),"",'DAFTAR PELAJAR'!J233)</f>
        <v/>
      </c>
      <c r="G237" s="140"/>
      <c r="H237" s="138"/>
      <c r="I237" s="138"/>
      <c r="J237" s="138"/>
      <c r="K237" s="138"/>
      <c r="L237" s="138"/>
      <c r="M237" s="138"/>
      <c r="N237" s="138"/>
      <c r="O237" s="138"/>
      <c r="P237" s="139"/>
      <c r="Q237" s="454" t="str">
        <f t="shared" si="9"/>
        <v/>
      </c>
      <c r="R237" s="285"/>
      <c r="S237" s="138"/>
      <c r="T237" s="138"/>
      <c r="U237" s="138"/>
      <c r="V237" s="138"/>
      <c r="W237" s="138"/>
      <c r="X237" s="138"/>
      <c r="Y237" s="138"/>
      <c r="Z237" s="138"/>
      <c r="AA237" s="139"/>
      <c r="AB237" s="224" t="str">
        <f t="shared" si="10"/>
        <v/>
      </c>
      <c r="AC237" s="140"/>
      <c r="AD237" s="138"/>
      <c r="AE237" s="138"/>
      <c r="AF237" s="138"/>
      <c r="AG237" s="138"/>
      <c r="AH237" s="138"/>
      <c r="AI237" s="138"/>
      <c r="AJ237" s="138"/>
      <c r="AK237" s="138"/>
      <c r="AL237" s="362"/>
      <c r="AM237" s="507" t="str">
        <f t="shared" si="11"/>
        <v/>
      </c>
    </row>
    <row r="238" spans="1:40">
      <c r="A238" s="134">
        <v>227</v>
      </c>
      <c r="B238" s="239" t="str">
        <f>IF(OR(F238=0,F238=""),"",'DAFTAR PELAJAR'!B234)</f>
        <v/>
      </c>
      <c r="C238" s="240" t="str">
        <f>IF(OR(F238=0,F238=""),"",'DAFTAR PELAJAR'!C234)</f>
        <v/>
      </c>
      <c r="D238" s="245" t="str">
        <f>IF(OR(F238=0,F238=""),"",'DAFTAR PELAJAR'!D234)</f>
        <v/>
      </c>
      <c r="E238" s="240" t="str">
        <f>IF(OR(F238=0,F238=""),"",'DAFTAR PELAJAR'!E234)</f>
        <v/>
      </c>
      <c r="F238" s="242" t="str">
        <f>IF(OR('DAFTAR PELAJAR'!J234=0,'DAFTAR PELAJAR'!J234=""),"",'DAFTAR PELAJAR'!J234)</f>
        <v/>
      </c>
      <c r="G238" s="140"/>
      <c r="H238" s="138"/>
      <c r="I238" s="138"/>
      <c r="J238" s="138"/>
      <c r="K238" s="138"/>
      <c r="L238" s="138"/>
      <c r="M238" s="138"/>
      <c r="N238" s="138"/>
      <c r="O238" s="138"/>
      <c r="P238" s="139"/>
      <c r="Q238" s="454" t="str">
        <f t="shared" si="9"/>
        <v/>
      </c>
      <c r="R238" s="285"/>
      <c r="S238" s="138"/>
      <c r="T238" s="138"/>
      <c r="U238" s="138"/>
      <c r="V238" s="138"/>
      <c r="W238" s="138"/>
      <c r="X238" s="138"/>
      <c r="Y238" s="138"/>
      <c r="Z238" s="138"/>
      <c r="AA238" s="139"/>
      <c r="AB238" s="224" t="str">
        <f t="shared" si="10"/>
        <v/>
      </c>
      <c r="AC238" s="140"/>
      <c r="AD238" s="138"/>
      <c r="AE238" s="138"/>
      <c r="AF238" s="138"/>
      <c r="AG238" s="138"/>
      <c r="AH238" s="138"/>
      <c r="AI238" s="138"/>
      <c r="AJ238" s="138"/>
      <c r="AK238" s="138"/>
      <c r="AL238" s="362"/>
      <c r="AM238" s="507" t="str">
        <f t="shared" si="11"/>
        <v/>
      </c>
    </row>
    <row r="239" spans="1:40">
      <c r="A239" s="134">
        <v>228</v>
      </c>
      <c r="B239" s="239" t="str">
        <f>IF(OR(F239=0,F239=""),"",'DAFTAR PELAJAR'!B235)</f>
        <v/>
      </c>
      <c r="C239" s="240" t="str">
        <f>IF(OR(F239=0,F239=""),"",'DAFTAR PELAJAR'!C235)</f>
        <v/>
      </c>
      <c r="D239" s="245" t="str">
        <f>IF(OR(F239=0,F239=""),"",'DAFTAR PELAJAR'!D235)</f>
        <v/>
      </c>
      <c r="E239" s="240" t="str">
        <f>IF(OR(F239=0,F239=""),"",'DAFTAR PELAJAR'!E235)</f>
        <v/>
      </c>
      <c r="F239" s="242" t="str">
        <f>IF(OR('DAFTAR PELAJAR'!J235=0,'DAFTAR PELAJAR'!J235=""),"",'DAFTAR PELAJAR'!J235)</f>
        <v/>
      </c>
      <c r="G239" s="140"/>
      <c r="H239" s="138"/>
      <c r="I239" s="138"/>
      <c r="J239" s="138"/>
      <c r="K239" s="138"/>
      <c r="L239" s="138"/>
      <c r="M239" s="138"/>
      <c r="N239" s="138"/>
      <c r="O239" s="138"/>
      <c r="P239" s="139"/>
      <c r="Q239" s="454" t="str">
        <f t="shared" si="9"/>
        <v/>
      </c>
      <c r="R239" s="285"/>
      <c r="S239" s="138"/>
      <c r="T239" s="138"/>
      <c r="U239" s="138"/>
      <c r="V239" s="138"/>
      <c r="W239" s="138"/>
      <c r="X239" s="138"/>
      <c r="Y239" s="138"/>
      <c r="Z239" s="138"/>
      <c r="AA239" s="139"/>
      <c r="AB239" s="224" t="str">
        <f t="shared" si="10"/>
        <v/>
      </c>
      <c r="AC239" s="140"/>
      <c r="AD239" s="138"/>
      <c r="AE239" s="138"/>
      <c r="AF239" s="138"/>
      <c r="AG239" s="138"/>
      <c r="AH239" s="138"/>
      <c r="AI239" s="138"/>
      <c r="AJ239" s="138"/>
      <c r="AK239" s="138"/>
      <c r="AL239" s="362"/>
      <c r="AM239" s="507" t="str">
        <f t="shared" si="11"/>
        <v/>
      </c>
    </row>
    <row r="240" spans="1:40">
      <c r="A240" s="134">
        <v>229</v>
      </c>
      <c r="B240" s="239" t="str">
        <f>IF(OR(F240=0,F240=""),"",'DAFTAR PELAJAR'!B236)</f>
        <v/>
      </c>
      <c r="C240" s="240" t="str">
        <f>IF(OR(F240=0,F240=""),"",'DAFTAR PELAJAR'!C236)</f>
        <v/>
      </c>
      <c r="D240" s="245" t="str">
        <f>IF(OR(F240=0,F240=""),"",'DAFTAR PELAJAR'!D236)</f>
        <v/>
      </c>
      <c r="E240" s="240" t="str">
        <f>IF(OR(F240=0,F240=""),"",'DAFTAR PELAJAR'!E236)</f>
        <v/>
      </c>
      <c r="F240" s="242" t="str">
        <f>IF(OR('DAFTAR PELAJAR'!J236=0,'DAFTAR PELAJAR'!J236=""),"",'DAFTAR PELAJAR'!J236)</f>
        <v/>
      </c>
      <c r="G240" s="140"/>
      <c r="H240" s="138"/>
      <c r="I240" s="138"/>
      <c r="J240" s="138"/>
      <c r="K240" s="138"/>
      <c r="L240" s="138"/>
      <c r="M240" s="138"/>
      <c r="N240" s="138"/>
      <c r="O240" s="138"/>
      <c r="P240" s="139"/>
      <c r="Q240" s="454" t="str">
        <f t="shared" si="9"/>
        <v/>
      </c>
      <c r="R240" s="285"/>
      <c r="S240" s="138"/>
      <c r="T240" s="138"/>
      <c r="U240" s="138"/>
      <c r="V240" s="138"/>
      <c r="W240" s="138"/>
      <c r="X240" s="138"/>
      <c r="Y240" s="138"/>
      <c r="Z240" s="138"/>
      <c r="AA240" s="139"/>
      <c r="AB240" s="224" t="str">
        <f t="shared" si="10"/>
        <v/>
      </c>
      <c r="AC240" s="140"/>
      <c r="AD240" s="138"/>
      <c r="AE240" s="138"/>
      <c r="AF240" s="138"/>
      <c r="AG240" s="138"/>
      <c r="AH240" s="138"/>
      <c r="AI240" s="138"/>
      <c r="AJ240" s="138"/>
      <c r="AK240" s="138"/>
      <c r="AL240" s="362"/>
      <c r="AM240" s="507" t="str">
        <f t="shared" si="11"/>
        <v/>
      </c>
    </row>
    <row r="241" spans="1:39">
      <c r="A241" s="134">
        <v>230</v>
      </c>
      <c r="B241" s="239" t="str">
        <f>IF(OR(F241=0,F241=""),"",'DAFTAR PELAJAR'!B237)</f>
        <v/>
      </c>
      <c r="C241" s="240" t="str">
        <f>IF(OR(F241=0,F241=""),"",'DAFTAR PELAJAR'!C237)</f>
        <v/>
      </c>
      <c r="D241" s="245" t="str">
        <f>IF(OR(F241=0,F241=""),"",'DAFTAR PELAJAR'!D237)</f>
        <v/>
      </c>
      <c r="E241" s="240" t="str">
        <f>IF(OR(F241=0,F241=""),"",'DAFTAR PELAJAR'!E237)</f>
        <v/>
      </c>
      <c r="F241" s="242" t="str">
        <f>IF(OR('DAFTAR PELAJAR'!J237=0,'DAFTAR PELAJAR'!J237=""),"",'DAFTAR PELAJAR'!J237)</f>
        <v/>
      </c>
      <c r="G241" s="140"/>
      <c r="H241" s="138"/>
      <c r="I241" s="138"/>
      <c r="J241" s="138"/>
      <c r="K241" s="138"/>
      <c r="L241" s="138"/>
      <c r="M241" s="138"/>
      <c r="N241" s="138"/>
      <c r="O241" s="138"/>
      <c r="P241" s="139"/>
      <c r="Q241" s="454" t="str">
        <f t="shared" si="9"/>
        <v/>
      </c>
      <c r="R241" s="285"/>
      <c r="S241" s="138"/>
      <c r="T241" s="138"/>
      <c r="U241" s="138"/>
      <c r="V241" s="138"/>
      <c r="W241" s="138"/>
      <c r="X241" s="138"/>
      <c r="Y241" s="138"/>
      <c r="Z241" s="138"/>
      <c r="AA241" s="139"/>
      <c r="AB241" s="224" t="str">
        <f t="shared" si="10"/>
        <v/>
      </c>
      <c r="AC241" s="140"/>
      <c r="AD241" s="138"/>
      <c r="AE241" s="138"/>
      <c r="AF241" s="138"/>
      <c r="AG241" s="138"/>
      <c r="AH241" s="138"/>
      <c r="AI241" s="138"/>
      <c r="AJ241" s="138"/>
      <c r="AK241" s="138"/>
      <c r="AL241" s="362"/>
      <c r="AM241" s="507" t="str">
        <f t="shared" si="11"/>
        <v/>
      </c>
    </row>
    <row r="242" spans="1:39">
      <c r="A242" s="134">
        <v>231</v>
      </c>
      <c r="B242" s="239" t="str">
        <f>IF(OR(F242=0,F242=""),"",'DAFTAR PELAJAR'!B238)</f>
        <v/>
      </c>
      <c r="C242" s="240" t="str">
        <f>IF(OR(F242=0,F242=""),"",'DAFTAR PELAJAR'!C238)</f>
        <v/>
      </c>
      <c r="D242" s="245" t="str">
        <f>IF(OR(F242=0,F242=""),"",'DAFTAR PELAJAR'!D238)</f>
        <v/>
      </c>
      <c r="E242" s="240" t="str">
        <f>IF(OR(F242=0,F242=""),"",'DAFTAR PELAJAR'!E238)</f>
        <v/>
      </c>
      <c r="F242" s="242" t="str">
        <f>IF(OR('DAFTAR PELAJAR'!J238=0,'DAFTAR PELAJAR'!J238=""),"",'DAFTAR PELAJAR'!J238)</f>
        <v/>
      </c>
      <c r="G242" s="140"/>
      <c r="H242" s="138"/>
      <c r="I242" s="138"/>
      <c r="J242" s="138"/>
      <c r="K242" s="138"/>
      <c r="L242" s="138"/>
      <c r="M242" s="138"/>
      <c r="N242" s="138"/>
      <c r="O242" s="138"/>
      <c r="P242" s="139"/>
      <c r="Q242" s="454" t="str">
        <f t="shared" si="9"/>
        <v/>
      </c>
      <c r="R242" s="285"/>
      <c r="S242" s="138"/>
      <c r="T242" s="138"/>
      <c r="U242" s="138"/>
      <c r="V242" s="138"/>
      <c r="W242" s="138"/>
      <c r="X242" s="138"/>
      <c r="Y242" s="138"/>
      <c r="Z242" s="138"/>
      <c r="AA242" s="139"/>
      <c r="AB242" s="224" t="str">
        <f t="shared" si="10"/>
        <v/>
      </c>
      <c r="AC242" s="140"/>
      <c r="AD242" s="138"/>
      <c r="AE242" s="138"/>
      <c r="AF242" s="138"/>
      <c r="AG242" s="138"/>
      <c r="AH242" s="138"/>
      <c r="AI242" s="138"/>
      <c r="AJ242" s="138"/>
      <c r="AK242" s="138"/>
      <c r="AL242" s="362"/>
      <c r="AM242" s="507" t="str">
        <f t="shared" si="11"/>
        <v/>
      </c>
    </row>
    <row r="243" spans="1:39">
      <c r="A243" s="134">
        <v>232</v>
      </c>
      <c r="B243" s="239" t="str">
        <f>IF(OR(F243=0,F243=""),"",'DAFTAR PELAJAR'!B239)</f>
        <v/>
      </c>
      <c r="C243" s="240" t="str">
        <f>IF(OR(F243=0,F243=""),"",'DAFTAR PELAJAR'!C239)</f>
        <v/>
      </c>
      <c r="D243" s="245" t="str">
        <f>IF(OR(F243=0,F243=""),"",'DAFTAR PELAJAR'!D239)</f>
        <v/>
      </c>
      <c r="E243" s="240" t="str">
        <f>IF(OR(F243=0,F243=""),"",'DAFTAR PELAJAR'!E239)</f>
        <v/>
      </c>
      <c r="F243" s="242" t="str">
        <f>IF(OR('DAFTAR PELAJAR'!J239=0,'DAFTAR PELAJAR'!J239=""),"",'DAFTAR PELAJAR'!J239)</f>
        <v/>
      </c>
      <c r="G243" s="140"/>
      <c r="H243" s="138"/>
      <c r="I243" s="138"/>
      <c r="J243" s="138"/>
      <c r="K243" s="138"/>
      <c r="L243" s="138"/>
      <c r="M243" s="138"/>
      <c r="N243" s="138"/>
      <c r="O243" s="138"/>
      <c r="P243" s="139"/>
      <c r="Q243" s="454" t="str">
        <f t="shared" si="9"/>
        <v/>
      </c>
      <c r="R243" s="285"/>
      <c r="S243" s="138"/>
      <c r="T243" s="138"/>
      <c r="U243" s="138"/>
      <c r="V243" s="138"/>
      <c r="W243" s="138"/>
      <c r="X243" s="138"/>
      <c r="Y243" s="138"/>
      <c r="Z243" s="138"/>
      <c r="AA243" s="139"/>
      <c r="AB243" s="224" t="str">
        <f t="shared" si="10"/>
        <v/>
      </c>
      <c r="AC243" s="140"/>
      <c r="AD243" s="138"/>
      <c r="AE243" s="138"/>
      <c r="AF243" s="138"/>
      <c r="AG243" s="138"/>
      <c r="AH243" s="138"/>
      <c r="AI243" s="138"/>
      <c r="AJ243" s="138"/>
      <c r="AK243" s="138"/>
      <c r="AL243" s="362"/>
      <c r="AM243" s="507" t="str">
        <f t="shared" si="11"/>
        <v/>
      </c>
    </row>
    <row r="244" spans="1:39">
      <c r="A244" s="134">
        <v>233</v>
      </c>
      <c r="B244" s="239" t="str">
        <f>IF(OR(F244=0,F244=""),"",'DAFTAR PELAJAR'!B240)</f>
        <v/>
      </c>
      <c r="C244" s="240" t="str">
        <f>IF(OR(F244=0,F244=""),"",'DAFTAR PELAJAR'!C240)</f>
        <v/>
      </c>
      <c r="D244" s="245" t="str">
        <f>IF(OR(F244=0,F244=""),"",'DAFTAR PELAJAR'!D240)</f>
        <v/>
      </c>
      <c r="E244" s="240" t="str">
        <f>IF(OR(F244=0,F244=""),"",'DAFTAR PELAJAR'!E240)</f>
        <v/>
      </c>
      <c r="F244" s="242" t="str">
        <f>IF(OR('DAFTAR PELAJAR'!J240=0,'DAFTAR PELAJAR'!J240=""),"",'DAFTAR PELAJAR'!J240)</f>
        <v/>
      </c>
      <c r="G244" s="140"/>
      <c r="H244" s="138"/>
      <c r="I244" s="138"/>
      <c r="J244" s="138"/>
      <c r="K244" s="138"/>
      <c r="L244" s="138"/>
      <c r="M244" s="138"/>
      <c r="N244" s="138"/>
      <c r="O244" s="138"/>
      <c r="P244" s="139"/>
      <c r="Q244" s="454" t="str">
        <f t="shared" si="9"/>
        <v/>
      </c>
      <c r="R244" s="285"/>
      <c r="S244" s="138"/>
      <c r="T244" s="138"/>
      <c r="U244" s="138"/>
      <c r="V244" s="138"/>
      <c r="W244" s="138"/>
      <c r="X244" s="138"/>
      <c r="Y244" s="138"/>
      <c r="Z244" s="138"/>
      <c r="AA244" s="139"/>
      <c r="AB244" s="224" t="str">
        <f t="shared" si="10"/>
        <v/>
      </c>
      <c r="AC244" s="140"/>
      <c r="AD244" s="138"/>
      <c r="AE244" s="138"/>
      <c r="AF244" s="138"/>
      <c r="AG244" s="138"/>
      <c r="AH244" s="138"/>
      <c r="AI244" s="138"/>
      <c r="AJ244" s="138"/>
      <c r="AK244" s="138"/>
      <c r="AL244" s="362"/>
      <c r="AM244" s="507" t="str">
        <f t="shared" si="11"/>
        <v/>
      </c>
    </row>
    <row r="245" spans="1:39">
      <c r="A245" s="134">
        <v>234</v>
      </c>
      <c r="B245" s="239" t="str">
        <f>IF(OR(F245=0,F245=""),"",'DAFTAR PELAJAR'!B241)</f>
        <v/>
      </c>
      <c r="C245" s="240" t="str">
        <f>IF(OR(F245=0,F245=""),"",'DAFTAR PELAJAR'!C241)</f>
        <v/>
      </c>
      <c r="D245" s="245" t="str">
        <f>IF(OR(F245=0,F245=""),"",'DAFTAR PELAJAR'!D241)</f>
        <v/>
      </c>
      <c r="E245" s="240" t="str">
        <f>IF(OR(F245=0,F245=""),"",'DAFTAR PELAJAR'!E241)</f>
        <v/>
      </c>
      <c r="F245" s="242" t="str">
        <f>IF(OR('DAFTAR PELAJAR'!J241=0,'DAFTAR PELAJAR'!J241=""),"",'DAFTAR PELAJAR'!J241)</f>
        <v/>
      </c>
      <c r="G245" s="140"/>
      <c r="H245" s="138"/>
      <c r="I245" s="138"/>
      <c r="J245" s="138"/>
      <c r="K245" s="138"/>
      <c r="L245" s="138"/>
      <c r="M245" s="138"/>
      <c r="N245" s="138"/>
      <c r="O245" s="138"/>
      <c r="P245" s="139"/>
      <c r="Q245" s="454" t="str">
        <f t="shared" si="9"/>
        <v/>
      </c>
      <c r="R245" s="285"/>
      <c r="S245" s="138"/>
      <c r="T245" s="138"/>
      <c r="U245" s="138"/>
      <c r="V245" s="138"/>
      <c r="W245" s="138"/>
      <c r="X245" s="138"/>
      <c r="Y245" s="138"/>
      <c r="Z245" s="138"/>
      <c r="AA245" s="139"/>
      <c r="AB245" s="224" t="str">
        <f t="shared" si="10"/>
        <v/>
      </c>
      <c r="AC245" s="140"/>
      <c r="AD245" s="138"/>
      <c r="AE245" s="138"/>
      <c r="AF245" s="138"/>
      <c r="AG245" s="138"/>
      <c r="AH245" s="138"/>
      <c r="AI245" s="138"/>
      <c r="AJ245" s="138"/>
      <c r="AK245" s="138"/>
      <c r="AL245" s="362"/>
      <c r="AM245" s="507" t="str">
        <f t="shared" si="11"/>
        <v/>
      </c>
    </row>
    <row r="246" spans="1:39">
      <c r="A246" s="134">
        <v>235</v>
      </c>
      <c r="B246" s="239" t="str">
        <f>IF(OR(F246=0,F246=""),"",'DAFTAR PELAJAR'!B242)</f>
        <v/>
      </c>
      <c r="C246" s="240" t="str">
        <f>IF(OR(F246=0,F246=""),"",'DAFTAR PELAJAR'!C242)</f>
        <v/>
      </c>
      <c r="D246" s="245" t="str">
        <f>IF(OR(F246=0,F246=""),"",'DAFTAR PELAJAR'!D242)</f>
        <v/>
      </c>
      <c r="E246" s="240" t="str">
        <f>IF(OR(F246=0,F246=""),"",'DAFTAR PELAJAR'!E242)</f>
        <v/>
      </c>
      <c r="F246" s="242" t="str">
        <f>IF(OR('DAFTAR PELAJAR'!J242=0,'DAFTAR PELAJAR'!J242=""),"",'DAFTAR PELAJAR'!J242)</f>
        <v/>
      </c>
      <c r="G246" s="140"/>
      <c r="H246" s="138"/>
      <c r="I246" s="138"/>
      <c r="J246" s="138"/>
      <c r="K246" s="138"/>
      <c r="L246" s="138"/>
      <c r="M246" s="138"/>
      <c r="N246" s="138"/>
      <c r="O246" s="138"/>
      <c r="P246" s="139"/>
      <c r="Q246" s="454" t="str">
        <f t="shared" si="9"/>
        <v/>
      </c>
      <c r="R246" s="285"/>
      <c r="S246" s="138"/>
      <c r="T246" s="138"/>
      <c r="U246" s="138"/>
      <c r="V246" s="138"/>
      <c r="W246" s="138"/>
      <c r="X246" s="138"/>
      <c r="Y246" s="138"/>
      <c r="Z246" s="138"/>
      <c r="AA246" s="139"/>
      <c r="AB246" s="224" t="str">
        <f t="shared" si="10"/>
        <v/>
      </c>
      <c r="AC246" s="140"/>
      <c r="AD246" s="138"/>
      <c r="AE246" s="138"/>
      <c r="AF246" s="138"/>
      <c r="AG246" s="138"/>
      <c r="AH246" s="138"/>
      <c r="AI246" s="138"/>
      <c r="AJ246" s="138"/>
      <c r="AK246" s="138"/>
      <c r="AL246" s="362"/>
      <c r="AM246" s="507" t="str">
        <f t="shared" si="11"/>
        <v/>
      </c>
    </row>
    <row r="247" spans="1:39">
      <c r="A247" s="134">
        <v>236</v>
      </c>
      <c r="B247" s="239" t="str">
        <f>IF(OR(F247=0,F247=""),"",'DAFTAR PELAJAR'!B243)</f>
        <v/>
      </c>
      <c r="C247" s="240" t="str">
        <f>IF(OR(F247=0,F247=""),"",'DAFTAR PELAJAR'!C243)</f>
        <v/>
      </c>
      <c r="D247" s="245" t="str">
        <f>IF(OR(F247=0,F247=""),"",'DAFTAR PELAJAR'!D243)</f>
        <v/>
      </c>
      <c r="E247" s="240" t="str">
        <f>IF(OR(F247=0,F247=""),"",'DAFTAR PELAJAR'!E243)</f>
        <v/>
      </c>
      <c r="F247" s="242" t="str">
        <f>IF(OR('DAFTAR PELAJAR'!J243=0,'DAFTAR PELAJAR'!J243=""),"",'DAFTAR PELAJAR'!J243)</f>
        <v/>
      </c>
      <c r="G247" s="140"/>
      <c r="H247" s="138"/>
      <c r="I247" s="138"/>
      <c r="J247" s="138"/>
      <c r="K247" s="138"/>
      <c r="L247" s="138"/>
      <c r="M247" s="138"/>
      <c r="N247" s="138"/>
      <c r="O247" s="138"/>
      <c r="P247" s="139"/>
      <c r="Q247" s="454" t="str">
        <f t="shared" si="9"/>
        <v/>
      </c>
      <c r="R247" s="285"/>
      <c r="S247" s="138"/>
      <c r="T247" s="138"/>
      <c r="U247" s="138"/>
      <c r="V247" s="138"/>
      <c r="W247" s="138"/>
      <c r="X247" s="138"/>
      <c r="Y247" s="138"/>
      <c r="Z247" s="138"/>
      <c r="AA247" s="139"/>
      <c r="AB247" s="224" t="str">
        <f t="shared" si="10"/>
        <v/>
      </c>
      <c r="AC247" s="140"/>
      <c r="AD247" s="138"/>
      <c r="AE247" s="138"/>
      <c r="AF247" s="138"/>
      <c r="AG247" s="138"/>
      <c r="AH247" s="138"/>
      <c r="AI247" s="138"/>
      <c r="AJ247" s="138"/>
      <c r="AK247" s="138"/>
      <c r="AL247" s="362"/>
      <c r="AM247" s="507" t="str">
        <f t="shared" si="11"/>
        <v/>
      </c>
    </row>
    <row r="248" spans="1:39">
      <c r="A248" s="134">
        <v>237</v>
      </c>
      <c r="B248" s="239" t="str">
        <f>IF(OR(F248=0,F248=""),"",'DAFTAR PELAJAR'!B244)</f>
        <v/>
      </c>
      <c r="C248" s="240" t="str">
        <f>IF(OR(F248=0,F248=""),"",'DAFTAR PELAJAR'!C244)</f>
        <v/>
      </c>
      <c r="D248" s="245" t="str">
        <f>IF(OR(F248=0,F248=""),"",'DAFTAR PELAJAR'!D244)</f>
        <v/>
      </c>
      <c r="E248" s="240" t="str">
        <f>IF(OR(F248=0,F248=""),"",'DAFTAR PELAJAR'!E244)</f>
        <v/>
      </c>
      <c r="F248" s="242" t="str">
        <f>IF(OR('DAFTAR PELAJAR'!J244=0,'DAFTAR PELAJAR'!J244=""),"",'DAFTAR PELAJAR'!J244)</f>
        <v/>
      </c>
      <c r="G248" s="140"/>
      <c r="H248" s="138"/>
      <c r="I248" s="138"/>
      <c r="J248" s="138"/>
      <c r="K248" s="138"/>
      <c r="L248" s="138"/>
      <c r="M248" s="138"/>
      <c r="N248" s="138"/>
      <c r="O248" s="138"/>
      <c r="P248" s="139"/>
      <c r="Q248" s="454" t="str">
        <f t="shared" si="9"/>
        <v/>
      </c>
      <c r="R248" s="285"/>
      <c r="S248" s="138"/>
      <c r="T248" s="138"/>
      <c r="U248" s="138"/>
      <c r="V248" s="138"/>
      <c r="W248" s="138"/>
      <c r="X248" s="138"/>
      <c r="Y248" s="138"/>
      <c r="Z248" s="138"/>
      <c r="AA248" s="139"/>
      <c r="AB248" s="224" t="str">
        <f t="shared" si="10"/>
        <v/>
      </c>
      <c r="AC248" s="140"/>
      <c r="AD248" s="138"/>
      <c r="AE248" s="138"/>
      <c r="AF248" s="138"/>
      <c r="AG248" s="138"/>
      <c r="AH248" s="138"/>
      <c r="AI248" s="138"/>
      <c r="AJ248" s="138"/>
      <c r="AK248" s="138"/>
      <c r="AL248" s="362"/>
      <c r="AM248" s="507" t="str">
        <f t="shared" si="11"/>
        <v/>
      </c>
    </row>
    <row r="249" spans="1:39">
      <c r="A249" s="134">
        <v>238</v>
      </c>
      <c r="B249" s="239" t="str">
        <f>IF(OR(F249=0,F249=""),"",'DAFTAR PELAJAR'!B245)</f>
        <v/>
      </c>
      <c r="C249" s="240" t="str">
        <f>IF(OR(F249=0,F249=""),"",'DAFTAR PELAJAR'!C245)</f>
        <v/>
      </c>
      <c r="D249" s="245" t="str">
        <f>IF(OR(F249=0,F249=""),"",'DAFTAR PELAJAR'!D245)</f>
        <v/>
      </c>
      <c r="E249" s="240" t="str">
        <f>IF(OR(F249=0,F249=""),"",'DAFTAR PELAJAR'!E245)</f>
        <v/>
      </c>
      <c r="F249" s="242" t="str">
        <f>IF(OR('DAFTAR PELAJAR'!J245=0,'DAFTAR PELAJAR'!J245=""),"",'DAFTAR PELAJAR'!J245)</f>
        <v/>
      </c>
      <c r="G249" s="140"/>
      <c r="H249" s="138"/>
      <c r="I249" s="138"/>
      <c r="J249" s="138"/>
      <c r="K249" s="138"/>
      <c r="L249" s="138"/>
      <c r="M249" s="138"/>
      <c r="N249" s="138"/>
      <c r="O249" s="138"/>
      <c r="P249" s="139"/>
      <c r="Q249" s="454" t="str">
        <f t="shared" si="9"/>
        <v/>
      </c>
      <c r="R249" s="285"/>
      <c r="S249" s="138"/>
      <c r="T249" s="138"/>
      <c r="U249" s="138"/>
      <c r="V249" s="138"/>
      <c r="W249" s="138"/>
      <c r="X249" s="138"/>
      <c r="Y249" s="138"/>
      <c r="Z249" s="138"/>
      <c r="AA249" s="139"/>
      <c r="AB249" s="224" t="str">
        <f t="shared" si="10"/>
        <v/>
      </c>
      <c r="AC249" s="140"/>
      <c r="AD249" s="138"/>
      <c r="AE249" s="138"/>
      <c r="AF249" s="138"/>
      <c r="AG249" s="138"/>
      <c r="AH249" s="138"/>
      <c r="AI249" s="138"/>
      <c r="AJ249" s="138"/>
      <c r="AK249" s="138"/>
      <c r="AL249" s="362"/>
      <c r="AM249" s="507" t="str">
        <f t="shared" si="11"/>
        <v/>
      </c>
    </row>
    <row r="250" spans="1:39">
      <c r="A250" s="134">
        <v>239</v>
      </c>
      <c r="B250" s="239" t="str">
        <f>IF(OR(F250=0,F250=""),"",'DAFTAR PELAJAR'!B246)</f>
        <v/>
      </c>
      <c r="C250" s="240" t="str">
        <f>IF(OR(F250=0,F250=""),"",'DAFTAR PELAJAR'!C246)</f>
        <v/>
      </c>
      <c r="D250" s="245" t="str">
        <f>IF(OR(F250=0,F250=""),"",'DAFTAR PELAJAR'!D246)</f>
        <v/>
      </c>
      <c r="E250" s="240" t="str">
        <f>IF(OR(F250=0,F250=""),"",'DAFTAR PELAJAR'!E246)</f>
        <v/>
      </c>
      <c r="F250" s="242" t="str">
        <f>IF(OR('DAFTAR PELAJAR'!J246=0,'DAFTAR PELAJAR'!J246=""),"",'DAFTAR PELAJAR'!J246)</f>
        <v/>
      </c>
      <c r="G250" s="140"/>
      <c r="H250" s="138"/>
      <c r="I250" s="138"/>
      <c r="J250" s="138"/>
      <c r="K250" s="138"/>
      <c r="L250" s="138"/>
      <c r="M250" s="138"/>
      <c r="N250" s="138"/>
      <c r="O250" s="138"/>
      <c r="P250" s="139"/>
      <c r="Q250" s="454" t="str">
        <f t="shared" si="9"/>
        <v/>
      </c>
      <c r="R250" s="285"/>
      <c r="S250" s="138"/>
      <c r="T250" s="138"/>
      <c r="U250" s="138"/>
      <c r="V250" s="138"/>
      <c r="W250" s="138"/>
      <c r="X250" s="138"/>
      <c r="Y250" s="138"/>
      <c r="Z250" s="138"/>
      <c r="AA250" s="139"/>
      <c r="AB250" s="224" t="str">
        <f t="shared" si="10"/>
        <v/>
      </c>
      <c r="AC250" s="140"/>
      <c r="AD250" s="138"/>
      <c r="AE250" s="138"/>
      <c r="AF250" s="138"/>
      <c r="AG250" s="138"/>
      <c r="AH250" s="138"/>
      <c r="AI250" s="138"/>
      <c r="AJ250" s="138"/>
      <c r="AK250" s="138"/>
      <c r="AL250" s="362"/>
      <c r="AM250" s="507" t="str">
        <f t="shared" si="11"/>
        <v/>
      </c>
    </row>
    <row r="251" spans="1:39">
      <c r="A251" s="134">
        <v>240</v>
      </c>
      <c r="B251" s="239" t="str">
        <f>IF(OR(F251=0,F251=""),"",'DAFTAR PELAJAR'!B247)</f>
        <v/>
      </c>
      <c r="C251" s="240" t="str">
        <f>IF(OR(F251=0,F251=""),"",'DAFTAR PELAJAR'!C247)</f>
        <v/>
      </c>
      <c r="D251" s="245" t="str">
        <f>IF(OR(F251=0,F251=""),"",'DAFTAR PELAJAR'!D247)</f>
        <v/>
      </c>
      <c r="E251" s="240" t="str">
        <f>IF(OR(F251=0,F251=""),"",'DAFTAR PELAJAR'!E247)</f>
        <v/>
      </c>
      <c r="F251" s="242" t="str">
        <f>IF(OR('DAFTAR PELAJAR'!J247=0,'DAFTAR PELAJAR'!J247=""),"",'DAFTAR PELAJAR'!J247)</f>
        <v/>
      </c>
      <c r="G251" s="140"/>
      <c r="H251" s="138"/>
      <c r="I251" s="138"/>
      <c r="J251" s="138"/>
      <c r="K251" s="138"/>
      <c r="L251" s="138"/>
      <c r="M251" s="138"/>
      <c r="N251" s="138"/>
      <c r="O251" s="138"/>
      <c r="P251" s="139"/>
      <c r="Q251" s="454" t="str">
        <f t="shared" si="9"/>
        <v/>
      </c>
      <c r="R251" s="285"/>
      <c r="S251" s="138"/>
      <c r="T251" s="138"/>
      <c r="U251" s="138"/>
      <c r="V251" s="138"/>
      <c r="W251" s="138"/>
      <c r="X251" s="138"/>
      <c r="Y251" s="138"/>
      <c r="Z251" s="138"/>
      <c r="AA251" s="139"/>
      <c r="AB251" s="224" t="str">
        <f t="shared" si="10"/>
        <v/>
      </c>
      <c r="AC251" s="140"/>
      <c r="AD251" s="138"/>
      <c r="AE251" s="138"/>
      <c r="AF251" s="138"/>
      <c r="AG251" s="138"/>
      <c r="AH251" s="138"/>
      <c r="AI251" s="138"/>
      <c r="AJ251" s="138"/>
      <c r="AK251" s="138"/>
      <c r="AL251" s="362"/>
      <c r="AM251" s="507" t="str">
        <f t="shared" si="11"/>
        <v/>
      </c>
    </row>
    <row r="252" spans="1:39">
      <c r="A252" s="134">
        <v>241</v>
      </c>
      <c r="B252" s="239" t="str">
        <f>IF(OR(F252=0,F252=""),"",'DAFTAR PELAJAR'!B248)</f>
        <v/>
      </c>
      <c r="C252" s="240" t="str">
        <f>IF(OR(F252=0,F252=""),"",'DAFTAR PELAJAR'!C248)</f>
        <v/>
      </c>
      <c r="D252" s="245" t="str">
        <f>IF(OR(F252=0,F252=""),"",'DAFTAR PELAJAR'!D248)</f>
        <v/>
      </c>
      <c r="E252" s="240" t="str">
        <f>IF(OR(F252=0,F252=""),"",'DAFTAR PELAJAR'!E248)</f>
        <v/>
      </c>
      <c r="F252" s="242" t="str">
        <f>IF(OR('DAFTAR PELAJAR'!J248=0,'DAFTAR PELAJAR'!J248=""),"",'DAFTAR PELAJAR'!J248)</f>
        <v/>
      </c>
      <c r="G252" s="140"/>
      <c r="H252" s="138"/>
      <c r="I252" s="138"/>
      <c r="J252" s="138"/>
      <c r="K252" s="138"/>
      <c r="L252" s="138"/>
      <c r="M252" s="138"/>
      <c r="N252" s="138"/>
      <c r="O252" s="138"/>
      <c r="P252" s="139"/>
      <c r="Q252" s="454" t="str">
        <f t="shared" si="9"/>
        <v/>
      </c>
      <c r="R252" s="285"/>
      <c r="S252" s="138"/>
      <c r="T252" s="138"/>
      <c r="U252" s="138"/>
      <c r="V252" s="138"/>
      <c r="W252" s="138"/>
      <c r="X252" s="138"/>
      <c r="Y252" s="138"/>
      <c r="Z252" s="138"/>
      <c r="AA252" s="139"/>
      <c r="AB252" s="224" t="str">
        <f t="shared" si="10"/>
        <v/>
      </c>
      <c r="AC252" s="140"/>
      <c r="AD252" s="138"/>
      <c r="AE252" s="138"/>
      <c r="AF252" s="138"/>
      <c r="AG252" s="138"/>
      <c r="AH252" s="138"/>
      <c r="AI252" s="138"/>
      <c r="AJ252" s="138"/>
      <c r="AK252" s="138"/>
      <c r="AL252" s="362"/>
      <c r="AM252" s="507" t="str">
        <f t="shared" si="11"/>
        <v/>
      </c>
    </row>
    <row r="253" spans="1:39">
      <c r="A253" s="134">
        <v>242</v>
      </c>
      <c r="B253" s="239" t="str">
        <f>IF(OR(F253=0,F253=""),"",'DAFTAR PELAJAR'!B249)</f>
        <v/>
      </c>
      <c r="C253" s="240" t="str">
        <f>IF(OR(F253=0,F253=""),"",'DAFTAR PELAJAR'!C249)</f>
        <v/>
      </c>
      <c r="D253" s="245" t="str">
        <f>IF(OR(F253=0,F253=""),"",'DAFTAR PELAJAR'!D249)</f>
        <v/>
      </c>
      <c r="E253" s="240" t="str">
        <f>IF(OR(F253=0,F253=""),"",'DAFTAR PELAJAR'!E249)</f>
        <v/>
      </c>
      <c r="F253" s="242" t="str">
        <f>IF(OR('DAFTAR PELAJAR'!J249=0,'DAFTAR PELAJAR'!J249=""),"",'DAFTAR PELAJAR'!J249)</f>
        <v/>
      </c>
      <c r="G253" s="140"/>
      <c r="H253" s="138"/>
      <c r="I253" s="138"/>
      <c r="J253" s="138"/>
      <c r="K253" s="138"/>
      <c r="L253" s="138"/>
      <c r="M253" s="138"/>
      <c r="N253" s="138"/>
      <c r="O253" s="138"/>
      <c r="P253" s="139"/>
      <c r="Q253" s="454" t="str">
        <f t="shared" si="9"/>
        <v/>
      </c>
      <c r="R253" s="285"/>
      <c r="S253" s="138"/>
      <c r="T253" s="138"/>
      <c r="U253" s="138"/>
      <c r="V253" s="138"/>
      <c r="W253" s="138"/>
      <c r="X253" s="138"/>
      <c r="Y253" s="138"/>
      <c r="Z253" s="138"/>
      <c r="AA253" s="139"/>
      <c r="AB253" s="224" t="str">
        <f t="shared" si="10"/>
        <v/>
      </c>
      <c r="AC253" s="140"/>
      <c r="AD253" s="138"/>
      <c r="AE253" s="138"/>
      <c r="AF253" s="138"/>
      <c r="AG253" s="138"/>
      <c r="AH253" s="138"/>
      <c r="AI253" s="138"/>
      <c r="AJ253" s="138"/>
      <c r="AK253" s="138"/>
      <c r="AL253" s="362"/>
      <c r="AM253" s="507" t="str">
        <f t="shared" si="11"/>
        <v/>
      </c>
    </row>
    <row r="254" spans="1:39">
      <c r="A254" s="134">
        <v>243</v>
      </c>
      <c r="B254" s="239" t="str">
        <f>IF(OR(F254=0,F254=""),"",'DAFTAR PELAJAR'!B250)</f>
        <v/>
      </c>
      <c r="C254" s="240" t="str">
        <f>IF(OR(F254=0,F254=""),"",'DAFTAR PELAJAR'!C250)</f>
        <v/>
      </c>
      <c r="D254" s="245" t="str">
        <f>IF(OR(F254=0,F254=""),"",'DAFTAR PELAJAR'!D250)</f>
        <v/>
      </c>
      <c r="E254" s="240" t="str">
        <f>IF(OR(F254=0,F254=""),"",'DAFTAR PELAJAR'!E250)</f>
        <v/>
      </c>
      <c r="F254" s="242" t="str">
        <f>IF(OR('DAFTAR PELAJAR'!J250=0,'DAFTAR PELAJAR'!J250=""),"",'DAFTAR PELAJAR'!J250)</f>
        <v/>
      </c>
      <c r="G254" s="140"/>
      <c r="H254" s="138"/>
      <c r="I254" s="138"/>
      <c r="J254" s="138"/>
      <c r="K254" s="138"/>
      <c r="L254" s="138"/>
      <c r="M254" s="138"/>
      <c r="N254" s="138"/>
      <c r="O254" s="138"/>
      <c r="P254" s="139"/>
      <c r="Q254" s="454" t="str">
        <f t="shared" si="9"/>
        <v/>
      </c>
      <c r="R254" s="285"/>
      <c r="S254" s="138"/>
      <c r="T254" s="138"/>
      <c r="U254" s="138"/>
      <c r="V254" s="138"/>
      <c r="W254" s="138"/>
      <c r="X254" s="138"/>
      <c r="Y254" s="138"/>
      <c r="Z254" s="138"/>
      <c r="AA254" s="139"/>
      <c r="AB254" s="224" t="str">
        <f t="shared" si="10"/>
        <v/>
      </c>
      <c r="AC254" s="140"/>
      <c r="AD254" s="138"/>
      <c r="AE254" s="138"/>
      <c r="AF254" s="138"/>
      <c r="AG254" s="138"/>
      <c r="AH254" s="138"/>
      <c r="AI254" s="138"/>
      <c r="AJ254" s="138"/>
      <c r="AK254" s="138"/>
      <c r="AL254" s="362"/>
      <c r="AM254" s="507" t="str">
        <f t="shared" si="11"/>
        <v/>
      </c>
    </row>
    <row r="255" spans="1:39">
      <c r="A255" s="134">
        <v>244</v>
      </c>
      <c r="B255" s="239" t="str">
        <f>IF(OR(F255=0,F255=""),"",'DAFTAR PELAJAR'!B251)</f>
        <v/>
      </c>
      <c r="C255" s="240" t="str">
        <f>IF(OR(F255=0,F255=""),"",'DAFTAR PELAJAR'!C251)</f>
        <v/>
      </c>
      <c r="D255" s="245" t="str">
        <f>IF(OR(F255=0,F255=""),"",'DAFTAR PELAJAR'!D251)</f>
        <v/>
      </c>
      <c r="E255" s="240" t="str">
        <f>IF(OR(F255=0,F255=""),"",'DAFTAR PELAJAR'!E251)</f>
        <v/>
      </c>
      <c r="F255" s="242" t="str">
        <f>IF(OR('DAFTAR PELAJAR'!J251=0,'DAFTAR PELAJAR'!J251=""),"",'DAFTAR PELAJAR'!J251)</f>
        <v/>
      </c>
      <c r="G255" s="140"/>
      <c r="H255" s="138"/>
      <c r="I255" s="138"/>
      <c r="J255" s="138"/>
      <c r="K255" s="138"/>
      <c r="L255" s="138"/>
      <c r="M255" s="138"/>
      <c r="N255" s="138"/>
      <c r="O255" s="138"/>
      <c r="P255" s="139"/>
      <c r="Q255" s="454" t="str">
        <f t="shared" si="9"/>
        <v/>
      </c>
      <c r="R255" s="285"/>
      <c r="S255" s="138"/>
      <c r="T255" s="138"/>
      <c r="U255" s="138"/>
      <c r="V255" s="138"/>
      <c r="W255" s="138"/>
      <c r="X255" s="138"/>
      <c r="Y255" s="138"/>
      <c r="Z255" s="138"/>
      <c r="AA255" s="139"/>
      <c r="AB255" s="224" t="str">
        <f t="shared" si="10"/>
        <v/>
      </c>
      <c r="AC255" s="140"/>
      <c r="AD255" s="138"/>
      <c r="AE255" s="138"/>
      <c r="AF255" s="138"/>
      <c r="AG255" s="138"/>
      <c r="AH255" s="138"/>
      <c r="AI255" s="138"/>
      <c r="AJ255" s="138"/>
      <c r="AK255" s="138"/>
      <c r="AL255" s="362"/>
      <c r="AM255" s="507" t="str">
        <f t="shared" si="11"/>
        <v/>
      </c>
    </row>
    <row r="256" spans="1:39">
      <c r="A256" s="134">
        <v>245</v>
      </c>
      <c r="B256" s="239" t="str">
        <f>IF(OR(F256=0,F256=""),"",'DAFTAR PELAJAR'!B252)</f>
        <v/>
      </c>
      <c r="C256" s="240" t="str">
        <f>IF(OR(F256=0,F256=""),"",'DAFTAR PELAJAR'!C252)</f>
        <v/>
      </c>
      <c r="D256" s="245" t="str">
        <f>IF(OR(F256=0,F256=""),"",'DAFTAR PELAJAR'!D252)</f>
        <v/>
      </c>
      <c r="E256" s="240" t="str">
        <f>IF(OR(F256=0,F256=""),"",'DAFTAR PELAJAR'!E252)</f>
        <v/>
      </c>
      <c r="F256" s="242" t="str">
        <f>IF(OR('DAFTAR PELAJAR'!J252=0,'DAFTAR PELAJAR'!J252=""),"",'DAFTAR PELAJAR'!J252)</f>
        <v/>
      </c>
      <c r="G256" s="140"/>
      <c r="H256" s="138"/>
      <c r="I256" s="138"/>
      <c r="J256" s="138"/>
      <c r="K256" s="138"/>
      <c r="L256" s="138"/>
      <c r="M256" s="138"/>
      <c r="N256" s="138"/>
      <c r="O256" s="138"/>
      <c r="P256" s="139"/>
      <c r="Q256" s="454" t="str">
        <f t="shared" si="9"/>
        <v/>
      </c>
      <c r="R256" s="285"/>
      <c r="S256" s="138"/>
      <c r="T256" s="138"/>
      <c r="U256" s="138"/>
      <c r="V256" s="138"/>
      <c r="W256" s="138"/>
      <c r="X256" s="138"/>
      <c r="Y256" s="138"/>
      <c r="Z256" s="138"/>
      <c r="AA256" s="139"/>
      <c r="AB256" s="224" t="str">
        <f t="shared" si="10"/>
        <v/>
      </c>
      <c r="AC256" s="140"/>
      <c r="AD256" s="138"/>
      <c r="AE256" s="138"/>
      <c r="AF256" s="138"/>
      <c r="AG256" s="138"/>
      <c r="AH256" s="138"/>
      <c r="AI256" s="138"/>
      <c r="AJ256" s="138"/>
      <c r="AK256" s="138"/>
      <c r="AL256" s="362"/>
      <c r="AM256" s="507" t="str">
        <f t="shared" si="11"/>
        <v/>
      </c>
    </row>
    <row r="257" spans="1:39">
      <c r="A257" s="134">
        <v>246</v>
      </c>
      <c r="B257" s="239" t="str">
        <f>IF(OR(F257=0,F257=""),"",'DAFTAR PELAJAR'!B253)</f>
        <v/>
      </c>
      <c r="C257" s="240" t="str">
        <f>IF(OR(F257=0,F257=""),"",'DAFTAR PELAJAR'!C253)</f>
        <v/>
      </c>
      <c r="D257" s="245" t="str">
        <f>IF(OR(F257=0,F257=""),"",'DAFTAR PELAJAR'!D253)</f>
        <v/>
      </c>
      <c r="E257" s="240" t="str">
        <f>IF(OR(F257=0,F257=""),"",'DAFTAR PELAJAR'!E253)</f>
        <v/>
      </c>
      <c r="F257" s="242" t="str">
        <f>IF(OR('DAFTAR PELAJAR'!J253=0,'DAFTAR PELAJAR'!J253=""),"",'DAFTAR PELAJAR'!J253)</f>
        <v/>
      </c>
      <c r="G257" s="140"/>
      <c r="H257" s="138"/>
      <c r="I257" s="138"/>
      <c r="J257" s="138"/>
      <c r="K257" s="138"/>
      <c r="L257" s="138"/>
      <c r="M257" s="138"/>
      <c r="N257" s="138"/>
      <c r="O257" s="138"/>
      <c r="P257" s="139"/>
      <c r="Q257" s="454" t="str">
        <f t="shared" si="9"/>
        <v/>
      </c>
      <c r="R257" s="285"/>
      <c r="S257" s="138"/>
      <c r="T257" s="138"/>
      <c r="U257" s="138"/>
      <c r="V257" s="138"/>
      <c r="W257" s="138"/>
      <c r="X257" s="138"/>
      <c r="Y257" s="138"/>
      <c r="Z257" s="138"/>
      <c r="AA257" s="139"/>
      <c r="AB257" s="224" t="str">
        <f t="shared" si="10"/>
        <v/>
      </c>
      <c r="AC257" s="140"/>
      <c r="AD257" s="138"/>
      <c r="AE257" s="138"/>
      <c r="AF257" s="138"/>
      <c r="AG257" s="138"/>
      <c r="AH257" s="138"/>
      <c r="AI257" s="138"/>
      <c r="AJ257" s="138"/>
      <c r="AK257" s="138"/>
      <c r="AL257" s="362"/>
      <c r="AM257" s="507" t="str">
        <f t="shared" si="11"/>
        <v/>
      </c>
    </row>
    <row r="258" spans="1:39">
      <c r="A258" s="134">
        <v>247</v>
      </c>
      <c r="B258" s="239" t="str">
        <f>IF(OR(F258=0,F258=""),"",'DAFTAR PELAJAR'!B254)</f>
        <v/>
      </c>
      <c r="C258" s="240" t="str">
        <f>IF(OR(F258=0,F258=""),"",'DAFTAR PELAJAR'!C254)</f>
        <v/>
      </c>
      <c r="D258" s="245" t="str">
        <f>IF(OR(F258=0,F258=""),"",'DAFTAR PELAJAR'!D254)</f>
        <v/>
      </c>
      <c r="E258" s="240" t="str">
        <f>IF(OR(F258=0,F258=""),"",'DAFTAR PELAJAR'!E254)</f>
        <v/>
      </c>
      <c r="F258" s="242" t="str">
        <f>IF(OR('DAFTAR PELAJAR'!J254=0,'DAFTAR PELAJAR'!J254=""),"",'DAFTAR PELAJAR'!J254)</f>
        <v/>
      </c>
      <c r="G258" s="140"/>
      <c r="H258" s="138"/>
      <c r="I258" s="138"/>
      <c r="J258" s="138"/>
      <c r="K258" s="138"/>
      <c r="L258" s="138"/>
      <c r="M258" s="138"/>
      <c r="N258" s="138"/>
      <c r="O258" s="138"/>
      <c r="P258" s="139"/>
      <c r="Q258" s="454" t="str">
        <f t="shared" si="9"/>
        <v/>
      </c>
      <c r="R258" s="285"/>
      <c r="S258" s="138"/>
      <c r="T258" s="138"/>
      <c r="U258" s="138"/>
      <c r="V258" s="138"/>
      <c r="W258" s="138"/>
      <c r="X258" s="138"/>
      <c r="Y258" s="138"/>
      <c r="Z258" s="138"/>
      <c r="AA258" s="139"/>
      <c r="AB258" s="224" t="str">
        <f t="shared" si="10"/>
        <v/>
      </c>
      <c r="AC258" s="140"/>
      <c r="AD258" s="138"/>
      <c r="AE258" s="138"/>
      <c r="AF258" s="138"/>
      <c r="AG258" s="138"/>
      <c r="AH258" s="138"/>
      <c r="AI258" s="138"/>
      <c r="AJ258" s="138"/>
      <c r="AK258" s="138"/>
      <c r="AL258" s="362"/>
      <c r="AM258" s="507" t="str">
        <f t="shared" si="11"/>
        <v/>
      </c>
    </row>
    <row r="259" spans="1:39">
      <c r="A259" s="134">
        <v>248</v>
      </c>
      <c r="B259" s="239" t="str">
        <f>IF(OR(F259=0,F259=""),"",'DAFTAR PELAJAR'!B255)</f>
        <v/>
      </c>
      <c r="C259" s="240" t="str">
        <f>IF(OR(F259=0,F259=""),"",'DAFTAR PELAJAR'!C255)</f>
        <v/>
      </c>
      <c r="D259" s="245" t="str">
        <f>IF(OR(F259=0,F259=""),"",'DAFTAR PELAJAR'!D255)</f>
        <v/>
      </c>
      <c r="E259" s="240" t="str">
        <f>IF(OR(F259=0,F259=""),"",'DAFTAR PELAJAR'!E255)</f>
        <v/>
      </c>
      <c r="F259" s="242" t="str">
        <f>IF(OR('DAFTAR PELAJAR'!J255=0,'DAFTAR PELAJAR'!J255=""),"",'DAFTAR PELAJAR'!J255)</f>
        <v/>
      </c>
      <c r="G259" s="140"/>
      <c r="H259" s="138"/>
      <c r="I259" s="138"/>
      <c r="J259" s="138"/>
      <c r="K259" s="138"/>
      <c r="L259" s="138"/>
      <c r="M259" s="138"/>
      <c r="N259" s="138"/>
      <c r="O259" s="138"/>
      <c r="P259" s="139"/>
      <c r="Q259" s="454" t="str">
        <f t="shared" si="9"/>
        <v/>
      </c>
      <c r="R259" s="285"/>
      <c r="S259" s="138"/>
      <c r="T259" s="138"/>
      <c r="U259" s="138"/>
      <c r="V259" s="138"/>
      <c r="W259" s="138"/>
      <c r="X259" s="138"/>
      <c r="Y259" s="138"/>
      <c r="Z259" s="138"/>
      <c r="AA259" s="139"/>
      <c r="AB259" s="224" t="str">
        <f t="shared" si="10"/>
        <v/>
      </c>
      <c r="AC259" s="140"/>
      <c r="AD259" s="138"/>
      <c r="AE259" s="138"/>
      <c r="AF259" s="138"/>
      <c r="AG259" s="138"/>
      <c r="AH259" s="138"/>
      <c r="AI259" s="138"/>
      <c r="AJ259" s="138"/>
      <c r="AK259" s="138"/>
      <c r="AL259" s="362"/>
      <c r="AM259" s="507" t="str">
        <f t="shared" si="11"/>
        <v/>
      </c>
    </row>
    <row r="260" spans="1:39">
      <c r="A260" s="134">
        <v>249</v>
      </c>
      <c r="B260" s="239" t="str">
        <f>IF(OR(F260=0,F260=""),"",'DAFTAR PELAJAR'!B256)</f>
        <v/>
      </c>
      <c r="C260" s="240" t="str">
        <f>IF(OR(F260=0,F260=""),"",'DAFTAR PELAJAR'!C256)</f>
        <v/>
      </c>
      <c r="D260" s="245" t="str">
        <f>IF(OR(F260=0,F260=""),"",'DAFTAR PELAJAR'!D256)</f>
        <v/>
      </c>
      <c r="E260" s="240" t="str">
        <f>IF(OR(F260=0,F260=""),"",'DAFTAR PELAJAR'!E256)</f>
        <v/>
      </c>
      <c r="F260" s="242" t="str">
        <f>IF(OR('DAFTAR PELAJAR'!J256=0,'DAFTAR PELAJAR'!J256=""),"",'DAFTAR PELAJAR'!J256)</f>
        <v/>
      </c>
      <c r="G260" s="140"/>
      <c r="H260" s="138"/>
      <c r="I260" s="138"/>
      <c r="J260" s="138"/>
      <c r="K260" s="138"/>
      <c r="L260" s="138"/>
      <c r="M260" s="138"/>
      <c r="N260" s="138"/>
      <c r="O260" s="138"/>
      <c r="P260" s="139"/>
      <c r="Q260" s="454" t="str">
        <f t="shared" si="9"/>
        <v/>
      </c>
      <c r="R260" s="285"/>
      <c r="S260" s="138"/>
      <c r="T260" s="138"/>
      <c r="U260" s="138"/>
      <c r="V260" s="138"/>
      <c r="W260" s="138"/>
      <c r="X260" s="138"/>
      <c r="Y260" s="138"/>
      <c r="Z260" s="138"/>
      <c r="AA260" s="139"/>
      <c r="AB260" s="224" t="str">
        <f t="shared" si="10"/>
        <v/>
      </c>
      <c r="AC260" s="140"/>
      <c r="AD260" s="138"/>
      <c r="AE260" s="138"/>
      <c r="AF260" s="138"/>
      <c r="AG260" s="138"/>
      <c r="AH260" s="138"/>
      <c r="AI260" s="138"/>
      <c r="AJ260" s="138"/>
      <c r="AK260" s="138"/>
      <c r="AL260" s="362"/>
      <c r="AM260" s="507" t="str">
        <f t="shared" si="11"/>
        <v/>
      </c>
    </row>
    <row r="261" spans="1:39" ht="16.5" thickBot="1">
      <c r="A261" s="141">
        <v>250</v>
      </c>
      <c r="B261" s="246" t="str">
        <f>IF(OR(F261=0,F261=""),"",'DAFTAR PELAJAR'!B257)</f>
        <v/>
      </c>
      <c r="C261" s="247" t="str">
        <f>IF(OR(F261=0,F261=""),"",'DAFTAR PELAJAR'!C257)</f>
        <v/>
      </c>
      <c r="D261" s="248" t="str">
        <f>IF(OR(F261=0,F261=""),"",'DAFTAR PELAJAR'!D257)</f>
        <v/>
      </c>
      <c r="E261" s="247" t="str">
        <f>IF(OR(F261=0,F261=""),"",'DAFTAR PELAJAR'!E257)</f>
        <v/>
      </c>
      <c r="F261" s="271" t="str">
        <f>IF(OR('DAFTAR PELAJAR'!J257=0,'DAFTAR PELAJAR'!J257=""),"",'DAFTAR PELAJAR'!J257)</f>
        <v/>
      </c>
      <c r="G261" s="143"/>
      <c r="H261" s="142"/>
      <c r="I261" s="142"/>
      <c r="J261" s="142"/>
      <c r="K261" s="142"/>
      <c r="L261" s="142"/>
      <c r="M261" s="142"/>
      <c r="N261" s="142"/>
      <c r="O261" s="142"/>
      <c r="P261" s="144"/>
      <c r="Q261" s="455" t="str">
        <f t="shared" si="9"/>
        <v/>
      </c>
      <c r="R261" s="286"/>
      <c r="S261" s="142"/>
      <c r="T261" s="142"/>
      <c r="U261" s="142"/>
      <c r="V261" s="142"/>
      <c r="W261" s="142"/>
      <c r="X261" s="142"/>
      <c r="Y261" s="142"/>
      <c r="Z261" s="142"/>
      <c r="AA261" s="144"/>
      <c r="AB261" s="224" t="str">
        <f t="shared" si="10"/>
        <v/>
      </c>
      <c r="AC261" s="143"/>
      <c r="AD261" s="142"/>
      <c r="AE261" s="142"/>
      <c r="AF261" s="142"/>
      <c r="AG261" s="142"/>
      <c r="AH261" s="142"/>
      <c r="AI261" s="142"/>
      <c r="AJ261" s="142"/>
      <c r="AK261" s="142"/>
      <c r="AL261" s="363"/>
      <c r="AM261" s="507" t="str">
        <f t="shared" si="11"/>
        <v/>
      </c>
    </row>
    <row r="262" spans="1:39" ht="10.15" customHeight="1" thickBot="1">
      <c r="A262" s="666"/>
      <c r="B262" s="667"/>
      <c r="C262" s="667"/>
      <c r="D262" s="667"/>
      <c r="E262" s="667"/>
      <c r="F262" s="667"/>
      <c r="G262" s="667"/>
      <c r="H262" s="667"/>
      <c r="I262" s="667"/>
      <c r="J262" s="667"/>
      <c r="K262" s="667"/>
      <c r="L262" s="667"/>
      <c r="M262" s="667"/>
      <c r="N262" s="667"/>
      <c r="O262" s="667"/>
      <c r="P262" s="667"/>
      <c r="Q262" s="667"/>
      <c r="R262" s="667"/>
      <c r="S262" s="667"/>
      <c r="T262" s="667"/>
      <c r="U262" s="667"/>
      <c r="V262" s="667"/>
      <c r="W262" s="667"/>
      <c r="X262" s="667"/>
      <c r="Y262" s="667"/>
      <c r="Z262" s="667"/>
      <c r="AA262" s="667"/>
      <c r="AB262" s="667"/>
      <c r="AC262" s="667"/>
      <c r="AD262" s="667"/>
      <c r="AE262" s="667"/>
      <c r="AF262" s="667"/>
      <c r="AG262" s="667"/>
      <c r="AH262" s="667"/>
      <c r="AI262" s="667"/>
      <c r="AJ262" s="667"/>
      <c r="AK262" s="667"/>
      <c r="AL262" s="667"/>
      <c r="AM262" s="509"/>
    </row>
    <row r="263" spans="1:39" ht="30" customHeight="1" thickBot="1">
      <c r="A263" s="145"/>
      <c r="B263" s="668" t="s">
        <v>154</v>
      </c>
      <c r="C263" s="668"/>
      <c r="D263" s="668"/>
      <c r="E263" s="669"/>
      <c r="F263" s="644"/>
      <c r="G263" s="645"/>
      <c r="H263" s="645"/>
      <c r="I263" s="645"/>
      <c r="J263" s="645"/>
      <c r="K263" s="645"/>
      <c r="L263" s="645"/>
      <c r="M263" s="645"/>
      <c r="N263" s="645"/>
      <c r="O263" s="645"/>
      <c r="P263" s="646"/>
      <c r="Q263" s="351" t="str">
        <f>IFERROR(AVERAGE(Q12:Q261),"")</f>
        <v/>
      </c>
      <c r="R263" s="167" t="str">
        <f>IF(COUNT(R12:R261)=0,"",COUNT(R12:R261))</f>
        <v/>
      </c>
      <c r="S263" s="165" t="str">
        <f>IF(COUNT(S12:S261)=0,"",COUNT(S12:S261))</f>
        <v/>
      </c>
      <c r="T263" s="165" t="str">
        <f t="shared" ref="T263:Z263" si="12">IF(COUNT(T12:T261)=0,"",COUNT(T12:T261))</f>
        <v/>
      </c>
      <c r="U263" s="165" t="str">
        <f t="shared" si="12"/>
        <v/>
      </c>
      <c r="V263" s="165" t="str">
        <f t="shared" si="12"/>
        <v/>
      </c>
      <c r="W263" s="165" t="str">
        <f t="shared" si="12"/>
        <v/>
      </c>
      <c r="X263" s="165" t="str">
        <f t="shared" si="12"/>
        <v/>
      </c>
      <c r="Y263" s="165" t="str">
        <f t="shared" si="12"/>
        <v/>
      </c>
      <c r="Z263" s="165" t="str">
        <f t="shared" si="12"/>
        <v/>
      </c>
      <c r="AA263" s="166"/>
      <c r="AB263" s="351" t="str">
        <f>IFERROR(AVERAGE(AB12:AB261),"")</f>
        <v/>
      </c>
      <c r="AC263" s="167"/>
      <c r="AD263" s="165"/>
      <c r="AE263" s="165"/>
      <c r="AF263" s="165"/>
      <c r="AG263" s="165"/>
      <c r="AH263" s="165"/>
      <c r="AI263" s="165"/>
      <c r="AJ263" s="165"/>
      <c r="AK263" s="165"/>
      <c r="AL263" s="165"/>
      <c r="AM263" s="510" t="str">
        <f>IFERROR(AVERAGE(AM12:AM261),"")</f>
        <v/>
      </c>
    </row>
    <row r="264" spans="1:39" ht="30" customHeight="1">
      <c r="A264" s="372"/>
      <c r="B264" s="642" t="s">
        <v>54</v>
      </c>
      <c r="C264" s="643"/>
      <c r="D264" s="643"/>
      <c r="E264" s="643"/>
      <c r="F264" s="373">
        <f>COUNTIF(F9:F260,1)</f>
        <v>128</v>
      </c>
      <c r="G264" s="435" t="str">
        <f>IF(COUNT(G12:G261)=0,"",COUNT(G12:G261))</f>
        <v/>
      </c>
      <c r="H264" s="436" t="str">
        <f t="shared" ref="H264:P264" si="13">IF(COUNT(H12:H261)=0,"",COUNT(H12:H261))</f>
        <v/>
      </c>
      <c r="I264" s="436" t="str">
        <f t="shared" si="13"/>
        <v/>
      </c>
      <c r="J264" s="436" t="str">
        <f t="shared" si="13"/>
        <v/>
      </c>
      <c r="K264" s="436" t="str">
        <f t="shared" si="13"/>
        <v/>
      </c>
      <c r="L264" s="436" t="str">
        <f t="shared" si="13"/>
        <v/>
      </c>
      <c r="M264" s="436" t="str">
        <f t="shared" si="13"/>
        <v/>
      </c>
      <c r="N264" s="436" t="str">
        <f t="shared" si="13"/>
        <v/>
      </c>
      <c r="O264" s="436" t="str">
        <f t="shared" si="13"/>
        <v/>
      </c>
      <c r="P264" s="437" t="str">
        <f t="shared" si="13"/>
        <v/>
      </c>
      <c r="Q264" s="378"/>
      <c r="R264" s="376" t="str">
        <f>IF(COUNT(R12:R262)=0,"",COUNT(R12:R262))</f>
        <v/>
      </c>
      <c r="S264" s="374" t="str">
        <f>IF(COUNT(S12:S262)=0,"",COUNT(S12:S262))</f>
        <v/>
      </c>
      <c r="T264" s="374" t="str">
        <f t="shared" ref="T264:AA264" si="14">IF(COUNT(T12:T262)=0,"",COUNT(T12:T262))</f>
        <v/>
      </c>
      <c r="U264" s="374" t="str">
        <f t="shared" si="14"/>
        <v/>
      </c>
      <c r="V264" s="374" t="str">
        <f t="shared" si="14"/>
        <v/>
      </c>
      <c r="W264" s="374" t="str">
        <f t="shared" si="14"/>
        <v/>
      </c>
      <c r="X264" s="374" t="str">
        <f t="shared" si="14"/>
        <v/>
      </c>
      <c r="Y264" s="374" t="str">
        <f t="shared" si="14"/>
        <v/>
      </c>
      <c r="Z264" s="374" t="str">
        <f t="shared" si="14"/>
        <v/>
      </c>
      <c r="AA264" s="375" t="str">
        <f t="shared" si="14"/>
        <v/>
      </c>
      <c r="AB264" s="378"/>
      <c r="AC264" s="376" t="str">
        <f>IF(COUNT(AC12:AC262)=0,"",COUNT(AC12:AC262))</f>
        <v/>
      </c>
      <c r="AD264" s="374" t="str">
        <f t="shared" ref="AD264:AL264" si="15">IF(COUNT(AD12:AD262)=0,"",COUNT(AD12:AD262))</f>
        <v/>
      </c>
      <c r="AE264" s="374" t="str">
        <f t="shared" si="15"/>
        <v/>
      </c>
      <c r="AF264" s="374" t="str">
        <f t="shared" si="15"/>
        <v/>
      </c>
      <c r="AG264" s="374" t="str">
        <f t="shared" si="15"/>
        <v/>
      </c>
      <c r="AH264" s="374" t="str">
        <f t="shared" si="15"/>
        <v/>
      </c>
      <c r="AI264" s="374" t="str">
        <f t="shared" si="15"/>
        <v/>
      </c>
      <c r="AJ264" s="374" t="str">
        <f t="shared" si="15"/>
        <v/>
      </c>
      <c r="AK264" s="374" t="str">
        <f t="shared" si="15"/>
        <v/>
      </c>
      <c r="AL264" s="377" t="str">
        <f t="shared" si="15"/>
        <v/>
      </c>
      <c r="AM264" s="511"/>
    </row>
    <row r="265" spans="1:39" ht="30" customHeight="1">
      <c r="A265" s="149"/>
      <c r="B265" s="642" t="str">
        <f>CONCATENATE("BILANGAN PELAJAR YANG MEMPEROLEHI MARKAH LEBIH DARI"," ","50%"," ","(SETIAP PENTAKSIRAN)")</f>
        <v>BILANGAN PELAJAR YANG MEMPEROLEHI MARKAH LEBIH DARI 50% (SETIAP PENTAKSIRAN)</v>
      </c>
      <c r="C265" s="643"/>
      <c r="D265" s="643"/>
      <c r="E265" s="647"/>
      <c r="F265" s="152"/>
      <c r="G265" s="150" t="str">
        <f>IF(COUNTIF(G12:G261,"&gt;=50")=0,"",COUNTIF(G12:G261,"&gt;=50"))</f>
        <v/>
      </c>
      <c r="H265" s="168" t="str">
        <f t="shared" ref="H265:AL265" si="16">IF(COUNTIF(H12:H261,"&gt;=50")=0,"",COUNTIF(H12:H261,"&gt;=50"))</f>
        <v/>
      </c>
      <c r="I265" s="168" t="str">
        <f t="shared" si="16"/>
        <v/>
      </c>
      <c r="J265" s="168" t="str">
        <f t="shared" si="16"/>
        <v/>
      </c>
      <c r="K265" s="168" t="str">
        <f t="shared" si="16"/>
        <v/>
      </c>
      <c r="L265" s="168" t="str">
        <f t="shared" si="16"/>
        <v/>
      </c>
      <c r="M265" s="168" t="str">
        <f t="shared" si="16"/>
        <v/>
      </c>
      <c r="N265" s="168" t="str">
        <f t="shared" si="16"/>
        <v/>
      </c>
      <c r="O265" s="168" t="str">
        <f t="shared" si="16"/>
        <v/>
      </c>
      <c r="P265" s="169" t="str">
        <f t="shared" si="16"/>
        <v/>
      </c>
      <c r="Q265" s="352" t="str">
        <f>IFERROR(AVERAGE(G265:P265),"")</f>
        <v/>
      </c>
      <c r="R265" s="272" t="str">
        <f t="shared" si="16"/>
        <v/>
      </c>
      <c r="S265" s="273" t="str">
        <f t="shared" si="16"/>
        <v/>
      </c>
      <c r="T265" s="273" t="str">
        <f t="shared" si="16"/>
        <v/>
      </c>
      <c r="U265" s="273" t="str">
        <f t="shared" si="16"/>
        <v/>
      </c>
      <c r="V265" s="273" t="str">
        <f t="shared" si="16"/>
        <v/>
      </c>
      <c r="W265" s="273" t="str">
        <f t="shared" si="16"/>
        <v/>
      </c>
      <c r="X265" s="273" t="str">
        <f t="shared" si="16"/>
        <v/>
      </c>
      <c r="Y265" s="273" t="str">
        <f t="shared" si="16"/>
        <v/>
      </c>
      <c r="Z265" s="273" t="str">
        <f t="shared" si="16"/>
        <v/>
      </c>
      <c r="AA265" s="274" t="str">
        <f t="shared" si="16"/>
        <v/>
      </c>
      <c r="AB265" s="357" t="str">
        <f>IFERROR(AVERAGE(R265:AA265),"")</f>
        <v/>
      </c>
      <c r="AC265" s="272" t="str">
        <f t="shared" si="16"/>
        <v/>
      </c>
      <c r="AD265" s="273" t="str">
        <f t="shared" si="16"/>
        <v/>
      </c>
      <c r="AE265" s="273" t="str">
        <f t="shared" si="16"/>
        <v/>
      </c>
      <c r="AF265" s="273" t="str">
        <f t="shared" si="16"/>
        <v/>
      </c>
      <c r="AG265" s="273" t="str">
        <f t="shared" si="16"/>
        <v/>
      </c>
      <c r="AH265" s="273" t="str">
        <f t="shared" si="16"/>
        <v/>
      </c>
      <c r="AI265" s="273" t="str">
        <f t="shared" si="16"/>
        <v/>
      </c>
      <c r="AJ265" s="273" t="str">
        <f t="shared" si="16"/>
        <v/>
      </c>
      <c r="AK265" s="273" t="str">
        <f t="shared" si="16"/>
        <v/>
      </c>
      <c r="AL265" s="364" t="str">
        <f t="shared" si="16"/>
        <v/>
      </c>
      <c r="AM265" s="512" t="str">
        <f>IFERROR(AVERAGE(AC265:AL265),"")</f>
        <v/>
      </c>
    </row>
    <row r="266" spans="1:39" ht="30" hidden="1" customHeight="1">
      <c r="A266" s="153"/>
      <c r="B266" s="369"/>
      <c r="C266" s="370"/>
      <c r="D266" s="370"/>
      <c r="E266" s="371"/>
      <c r="F266" s="154"/>
      <c r="G266" s="155" t="e">
        <f>AVERAGE(G265:P265)</f>
        <v>#DIV/0!</v>
      </c>
      <c r="H266" s="170"/>
      <c r="I266" s="170"/>
      <c r="J266" s="170"/>
      <c r="K266" s="170"/>
      <c r="L266" s="170"/>
      <c r="M266" s="170"/>
      <c r="N266" s="170"/>
      <c r="O266" s="170"/>
      <c r="P266" s="171"/>
      <c r="Q266" s="353"/>
      <c r="R266" s="174" t="e">
        <f>AVERAGE(R265:AA265)</f>
        <v>#DIV/0!</v>
      </c>
      <c r="S266" s="275"/>
      <c r="T266" s="275"/>
      <c r="U266" s="275"/>
      <c r="V266" s="275"/>
      <c r="W266" s="275"/>
      <c r="X266" s="275"/>
      <c r="Y266" s="275"/>
      <c r="Z266" s="275"/>
      <c r="AA266" s="276"/>
      <c r="AB266" s="358"/>
      <c r="AC266" s="174" t="e">
        <f>AVERAGE(AC265:AL265)</f>
        <v>#DIV/0!</v>
      </c>
      <c r="AD266" s="275"/>
      <c r="AE266" s="275"/>
      <c r="AF266" s="275"/>
      <c r="AG266" s="275"/>
      <c r="AH266" s="275"/>
      <c r="AI266" s="275"/>
      <c r="AJ266" s="275"/>
      <c r="AK266" s="275"/>
      <c r="AL266" s="365"/>
      <c r="AM266" s="508"/>
    </row>
    <row r="267" spans="1:39" ht="30" customHeight="1" thickBot="1">
      <c r="A267" s="277"/>
      <c r="B267" s="648" t="s">
        <v>55</v>
      </c>
      <c r="C267" s="649"/>
      <c r="D267" s="649"/>
      <c r="E267" s="650"/>
      <c r="F267" s="156"/>
      <c r="G267" s="420" t="str">
        <f>IF(G265="","",G265/G264%)</f>
        <v/>
      </c>
      <c r="H267" s="433" t="str">
        <f>IF(H265="","",H265/H264%)</f>
        <v/>
      </c>
      <c r="I267" s="433" t="str">
        <f t="shared" ref="I267:P267" si="17">IF(I265="","",I265/I264%)</f>
        <v/>
      </c>
      <c r="J267" s="433" t="str">
        <f t="shared" si="17"/>
        <v/>
      </c>
      <c r="K267" s="433" t="str">
        <f t="shared" si="17"/>
        <v/>
      </c>
      <c r="L267" s="433" t="str">
        <f t="shared" si="17"/>
        <v/>
      </c>
      <c r="M267" s="433" t="str">
        <f t="shared" si="17"/>
        <v/>
      </c>
      <c r="N267" s="433" t="str">
        <f t="shared" si="17"/>
        <v/>
      </c>
      <c r="O267" s="433" t="str">
        <f t="shared" si="17"/>
        <v/>
      </c>
      <c r="P267" s="438" t="str">
        <f t="shared" si="17"/>
        <v/>
      </c>
      <c r="Q267" s="354" t="str">
        <f>IFERROR(AVERAGE(G267:P267),"")</f>
        <v/>
      </c>
      <c r="R267" s="278" t="str">
        <f>IF(R265="","",R265/R263%)</f>
        <v/>
      </c>
      <c r="S267" s="172" t="str">
        <f t="shared" ref="S267:AA267" si="18">IF(S265="","",S265/S263%)</f>
        <v/>
      </c>
      <c r="T267" s="172" t="str">
        <f t="shared" si="18"/>
        <v/>
      </c>
      <c r="U267" s="172" t="str">
        <f t="shared" si="18"/>
        <v/>
      </c>
      <c r="V267" s="172" t="str">
        <f t="shared" si="18"/>
        <v/>
      </c>
      <c r="W267" s="172" t="str">
        <f t="shared" si="18"/>
        <v/>
      </c>
      <c r="X267" s="172" t="str">
        <f t="shared" si="18"/>
        <v/>
      </c>
      <c r="Y267" s="172" t="str">
        <f t="shared" si="18"/>
        <v/>
      </c>
      <c r="Z267" s="172" t="str">
        <f t="shared" si="18"/>
        <v/>
      </c>
      <c r="AA267" s="173" t="str">
        <f t="shared" si="18"/>
        <v/>
      </c>
      <c r="AB267" s="354" t="str">
        <f>IFERROR(AVERAGE(R267:AA267),"")</f>
        <v/>
      </c>
      <c r="AC267" s="278" t="str">
        <f>IF(AC265="","",AC265/AC264%)</f>
        <v/>
      </c>
      <c r="AD267" s="172" t="str">
        <f t="shared" ref="AD267:AL267" si="19">IF(AD265="","",AD265/AD264%)</f>
        <v/>
      </c>
      <c r="AE267" s="172" t="str">
        <f t="shared" si="19"/>
        <v/>
      </c>
      <c r="AF267" s="172" t="str">
        <f t="shared" si="19"/>
        <v/>
      </c>
      <c r="AG267" s="172" t="str">
        <f t="shared" si="19"/>
        <v/>
      </c>
      <c r="AH267" s="172" t="str">
        <f t="shared" si="19"/>
        <v/>
      </c>
      <c r="AI267" s="172" t="str">
        <f t="shared" si="19"/>
        <v/>
      </c>
      <c r="AJ267" s="172" t="str">
        <f t="shared" si="19"/>
        <v/>
      </c>
      <c r="AK267" s="172" t="str">
        <f t="shared" si="19"/>
        <v/>
      </c>
      <c r="AL267" s="366" t="str">
        <f t="shared" si="19"/>
        <v/>
      </c>
      <c r="AM267" s="513" t="str">
        <f>IFERROR(AVERAGE(AC267:AL267),"")</f>
        <v/>
      </c>
    </row>
    <row r="268" spans="1:39" s="279" customFormat="1">
      <c r="A268" s="159"/>
      <c r="B268" s="253"/>
      <c r="C268" s="159"/>
      <c r="D268" s="254"/>
      <c r="E268" s="159"/>
      <c r="F268" s="159"/>
      <c r="G268" s="159"/>
      <c r="H268" s="159"/>
      <c r="I268" s="159"/>
      <c r="J268" s="159"/>
      <c r="K268" s="159"/>
      <c r="L268" s="159"/>
      <c r="M268" s="159"/>
      <c r="N268" s="159"/>
      <c r="O268" s="159"/>
      <c r="P268" s="159"/>
      <c r="Q268" s="159"/>
      <c r="R268" s="159"/>
      <c r="S268" s="159"/>
      <c r="T268" s="159"/>
      <c r="U268" s="159"/>
      <c r="V268" s="159"/>
      <c r="W268" s="159"/>
      <c r="X268" s="159"/>
      <c r="Y268" s="159"/>
      <c r="Z268" s="159"/>
      <c r="AA268" s="159"/>
      <c r="AB268" s="159"/>
      <c r="AC268" s="159"/>
      <c r="AD268" s="159"/>
      <c r="AE268" s="159"/>
      <c r="AF268" s="159"/>
      <c r="AG268" s="159"/>
      <c r="AH268" s="159"/>
      <c r="AI268" s="159"/>
      <c r="AJ268" s="159"/>
      <c r="AK268" s="159"/>
      <c r="AL268" s="159"/>
      <c r="AM268" s="399"/>
    </row>
    <row r="269" spans="1:39" s="279" customFormat="1">
      <c r="A269" s="159"/>
      <c r="B269" s="253"/>
      <c r="C269" s="159"/>
      <c r="D269" s="254"/>
      <c r="E269" s="159"/>
      <c r="F269" s="159"/>
      <c r="G269" s="159"/>
      <c r="H269" s="159"/>
      <c r="I269" s="159"/>
      <c r="J269" s="159"/>
      <c r="K269" s="159"/>
      <c r="L269" s="159"/>
      <c r="M269" s="159"/>
      <c r="N269" s="159"/>
      <c r="O269" s="159"/>
      <c r="P269" s="159"/>
      <c r="Q269" s="159"/>
      <c r="R269" s="159"/>
      <c r="S269" s="159"/>
      <c r="T269" s="159"/>
      <c r="U269" s="159"/>
      <c r="V269" s="159"/>
      <c r="W269" s="159"/>
      <c r="X269" s="159"/>
      <c r="Y269" s="159"/>
      <c r="Z269" s="159"/>
      <c r="AA269" s="159"/>
      <c r="AB269" s="159"/>
      <c r="AC269" s="159"/>
      <c r="AD269" s="159"/>
      <c r="AE269" s="159"/>
      <c r="AF269" s="159"/>
      <c r="AG269" s="159"/>
      <c r="AH269" s="159"/>
      <c r="AI269" s="159"/>
      <c r="AJ269" s="159"/>
      <c r="AK269" s="159"/>
      <c r="AL269" s="159"/>
      <c r="AM269" s="399"/>
    </row>
    <row r="270" spans="1:39" s="279" customFormat="1">
      <c r="A270" s="159"/>
      <c r="B270" s="280"/>
      <c r="C270" s="281"/>
      <c r="D270" s="282"/>
      <c r="E270" s="159"/>
      <c r="F270" s="159"/>
      <c r="G270" s="159"/>
      <c r="H270" s="159"/>
      <c r="I270" s="159"/>
      <c r="J270" s="159"/>
      <c r="K270" s="159"/>
      <c r="L270" s="159"/>
      <c r="M270" s="159"/>
      <c r="N270" s="159"/>
      <c r="O270" s="159"/>
      <c r="P270" s="159"/>
      <c r="Q270" s="159"/>
      <c r="R270" s="253"/>
      <c r="S270" s="253"/>
      <c r="T270" s="253"/>
      <c r="U270" s="253"/>
      <c r="V270" s="253"/>
      <c r="W270" s="253"/>
      <c r="X270" s="253"/>
      <c r="Y270" s="253"/>
      <c r="Z270" s="253"/>
      <c r="AA270" s="253"/>
      <c r="AB270" s="253"/>
      <c r="AC270" s="159"/>
      <c r="AD270" s="159"/>
      <c r="AE270" s="159"/>
      <c r="AF270" s="159"/>
      <c r="AG270" s="159"/>
      <c r="AH270" s="159"/>
      <c r="AI270" s="159"/>
      <c r="AJ270" s="159"/>
      <c r="AK270" s="159"/>
      <c r="AL270" s="159"/>
      <c r="AM270" s="399"/>
    </row>
    <row r="271" spans="1:39" s="279" customFormat="1">
      <c r="A271" s="159"/>
      <c r="B271" s="281"/>
      <c r="C271" s="282"/>
      <c r="E271" s="159"/>
      <c r="F271" s="159"/>
      <c r="G271" s="159"/>
      <c r="H271" s="159"/>
      <c r="I271" s="159"/>
      <c r="J271" s="159"/>
      <c r="K271" s="159"/>
      <c r="L271" s="159"/>
      <c r="M271" s="159"/>
      <c r="N271" s="159"/>
      <c r="O271" s="159"/>
      <c r="P271" s="159"/>
      <c r="Q271" s="159"/>
      <c r="R271" s="253"/>
      <c r="S271" s="253"/>
      <c r="T271" s="253"/>
      <c r="U271" s="253"/>
      <c r="V271" s="253"/>
      <c r="W271" s="253"/>
      <c r="X271" s="253"/>
      <c r="Y271" s="253"/>
      <c r="Z271" s="253"/>
      <c r="AA271" s="253"/>
      <c r="AB271" s="253"/>
      <c r="AC271" s="159"/>
      <c r="AD271" s="159"/>
      <c r="AE271" s="159"/>
      <c r="AF271" s="159"/>
      <c r="AG271" s="159"/>
      <c r="AH271" s="159"/>
      <c r="AI271" s="159"/>
      <c r="AJ271" s="159"/>
      <c r="AK271" s="159"/>
      <c r="AL271" s="159"/>
      <c r="AM271" s="399"/>
    </row>
    <row r="272" spans="1:39">
      <c r="A272" s="11"/>
      <c r="B272" s="281"/>
      <c r="C272" s="282"/>
      <c r="D272" s="282"/>
      <c r="E272" s="159"/>
      <c r="F272" s="159"/>
      <c r="G272" s="159"/>
      <c r="H272" s="159"/>
      <c r="I272" s="159"/>
      <c r="J272" s="159"/>
      <c r="K272" s="159"/>
      <c r="L272" s="159"/>
      <c r="M272" s="159"/>
      <c r="N272" s="159"/>
      <c r="O272" s="159"/>
      <c r="P272" s="159"/>
      <c r="Q272" s="159"/>
      <c r="R272" s="283"/>
      <c r="S272" s="283"/>
      <c r="T272" s="283"/>
      <c r="U272" s="283"/>
      <c r="V272" s="283"/>
      <c r="W272" s="283"/>
      <c r="X272" s="283"/>
      <c r="Y272" s="283"/>
      <c r="Z272" s="283"/>
      <c r="AA272" s="283"/>
      <c r="AB272" s="283"/>
      <c r="AK272" s="159"/>
      <c r="AL272" s="159"/>
    </row>
    <row r="273" spans="1:38">
      <c r="A273" s="11"/>
      <c r="B273" s="281"/>
      <c r="C273" s="279"/>
      <c r="D273" s="282"/>
      <c r="E273" s="254"/>
      <c r="F273" s="254"/>
      <c r="G273" s="254"/>
      <c r="H273" s="254"/>
      <c r="I273" s="254"/>
      <c r="J273" s="254"/>
      <c r="K273" s="254"/>
      <c r="L273" s="254"/>
      <c r="M273" s="254"/>
      <c r="N273" s="254"/>
      <c r="O273" s="254"/>
      <c r="P273" s="254"/>
      <c r="Q273" s="254"/>
      <c r="AC273" s="159"/>
      <c r="AD273" s="159"/>
      <c r="AE273" s="159"/>
      <c r="AF273" s="159"/>
      <c r="AG273" s="159"/>
      <c r="AH273" s="159"/>
      <c r="AI273" s="159"/>
      <c r="AJ273" s="159"/>
      <c r="AK273" s="159"/>
      <c r="AL273" s="159"/>
    </row>
    <row r="274" spans="1:38">
      <c r="A274" s="11"/>
      <c r="B274" s="281"/>
      <c r="C274" s="282"/>
      <c r="D274" s="279"/>
      <c r="E274" s="284"/>
      <c r="F274" s="284"/>
      <c r="G274" s="284"/>
      <c r="H274" s="284"/>
      <c r="I274" s="284"/>
      <c r="J274" s="284"/>
      <c r="K274" s="284"/>
      <c r="L274" s="284"/>
      <c r="M274" s="284"/>
      <c r="N274" s="284"/>
      <c r="O274" s="284"/>
      <c r="P274" s="284"/>
      <c r="Q274" s="284"/>
      <c r="AC274" s="159"/>
      <c r="AD274" s="159"/>
      <c r="AE274" s="159"/>
      <c r="AF274" s="159"/>
      <c r="AG274" s="159"/>
      <c r="AH274" s="159"/>
      <c r="AI274" s="159"/>
      <c r="AJ274" s="159"/>
      <c r="AK274" s="159"/>
      <c r="AL274" s="159"/>
    </row>
    <row r="275" spans="1:38">
      <c r="A275" s="11"/>
      <c r="B275" s="281"/>
      <c r="C275" s="282"/>
      <c r="D275" s="279"/>
      <c r="E275" s="159"/>
      <c r="F275" s="159"/>
      <c r="G275" s="159"/>
      <c r="H275" s="159"/>
      <c r="I275" s="159"/>
      <c r="J275" s="159"/>
      <c r="K275" s="159"/>
      <c r="L275" s="159"/>
      <c r="M275" s="159"/>
      <c r="N275" s="159"/>
      <c r="O275" s="159"/>
      <c r="P275" s="159"/>
      <c r="Q275" s="159"/>
      <c r="AC275" s="254"/>
      <c r="AD275" s="254"/>
      <c r="AE275" s="254"/>
      <c r="AF275" s="254"/>
      <c r="AG275" s="254"/>
      <c r="AH275" s="254"/>
      <c r="AI275" s="254"/>
      <c r="AJ275" s="254"/>
      <c r="AK275" s="254"/>
      <c r="AL275" s="254"/>
    </row>
    <row r="276" spans="1:38">
      <c r="A276" s="11"/>
      <c r="B276" s="281"/>
      <c r="C276" s="282"/>
      <c r="D276" s="279"/>
      <c r="E276" s="159"/>
      <c r="F276" s="159"/>
      <c r="G276" s="159"/>
      <c r="H276" s="159"/>
      <c r="I276" s="159"/>
      <c r="J276" s="159"/>
      <c r="K276" s="159"/>
      <c r="L276" s="159"/>
      <c r="M276" s="159"/>
      <c r="N276" s="159"/>
      <c r="O276" s="159"/>
      <c r="P276" s="159"/>
      <c r="Q276" s="159"/>
      <c r="AC276" s="254"/>
      <c r="AD276" s="254"/>
      <c r="AE276" s="254"/>
      <c r="AF276" s="254"/>
      <c r="AG276" s="254"/>
      <c r="AH276" s="254"/>
      <c r="AI276" s="254"/>
      <c r="AJ276" s="254"/>
      <c r="AK276" s="254"/>
      <c r="AL276" s="254"/>
    </row>
    <row r="277" spans="1:38">
      <c r="A277" s="11"/>
      <c r="B277" s="281"/>
      <c r="C277" s="282"/>
      <c r="D277" s="279"/>
      <c r="E277" s="159"/>
      <c r="F277" s="159"/>
      <c r="G277" s="159"/>
      <c r="H277" s="159"/>
      <c r="I277" s="159"/>
      <c r="J277" s="159"/>
      <c r="K277" s="159"/>
      <c r="L277" s="159"/>
      <c r="M277" s="159"/>
      <c r="N277" s="159"/>
      <c r="O277" s="159"/>
      <c r="P277" s="159"/>
      <c r="Q277" s="159"/>
      <c r="AC277" s="254"/>
      <c r="AD277" s="254"/>
      <c r="AE277" s="254"/>
      <c r="AF277" s="254"/>
      <c r="AG277" s="254"/>
      <c r="AH277" s="254"/>
      <c r="AI277" s="254"/>
      <c r="AJ277" s="254"/>
      <c r="AK277" s="254"/>
      <c r="AL277" s="254"/>
    </row>
    <row r="278" spans="1:38">
      <c r="A278" s="11"/>
      <c r="B278" s="281"/>
      <c r="C278" s="282"/>
      <c r="D278" s="279"/>
      <c r="E278" s="159"/>
      <c r="F278" s="159"/>
      <c r="G278" s="159"/>
      <c r="H278" s="159"/>
      <c r="I278" s="159"/>
      <c r="J278" s="159"/>
      <c r="K278" s="159"/>
      <c r="L278" s="159"/>
      <c r="M278" s="159"/>
      <c r="N278" s="159"/>
      <c r="O278" s="159"/>
      <c r="P278" s="159"/>
      <c r="Q278" s="159"/>
      <c r="AC278" s="254"/>
      <c r="AD278" s="254"/>
      <c r="AE278" s="254"/>
      <c r="AF278" s="254"/>
      <c r="AG278" s="254"/>
      <c r="AH278" s="254"/>
      <c r="AI278" s="254"/>
      <c r="AJ278" s="254"/>
      <c r="AK278" s="254"/>
      <c r="AL278" s="254"/>
    </row>
    <row r="279" spans="1:38">
      <c r="A279" s="11"/>
      <c r="B279" s="281"/>
      <c r="C279" s="282"/>
      <c r="D279" s="279"/>
      <c r="E279" s="159"/>
      <c r="F279" s="159"/>
      <c r="G279" s="159"/>
      <c r="H279" s="159"/>
      <c r="I279" s="159"/>
      <c r="J279" s="159"/>
      <c r="K279" s="159"/>
      <c r="L279" s="159"/>
      <c r="M279" s="159"/>
      <c r="N279" s="159"/>
      <c r="O279" s="159"/>
      <c r="P279" s="159"/>
      <c r="Q279" s="159"/>
      <c r="AC279" s="254"/>
      <c r="AD279" s="254"/>
      <c r="AE279" s="254"/>
      <c r="AF279" s="254"/>
      <c r="AG279" s="254"/>
      <c r="AH279" s="254"/>
      <c r="AI279" s="254"/>
      <c r="AJ279" s="254"/>
      <c r="AK279" s="254"/>
      <c r="AL279" s="254"/>
    </row>
    <row r="280" spans="1:38">
      <c r="A280" s="11"/>
      <c r="B280" s="281"/>
      <c r="C280" s="282"/>
      <c r="D280" s="279"/>
      <c r="E280" s="159"/>
      <c r="F280" s="159"/>
      <c r="G280" s="159"/>
      <c r="H280" s="159"/>
      <c r="I280" s="159"/>
      <c r="J280" s="159"/>
      <c r="K280" s="159"/>
      <c r="L280" s="159"/>
      <c r="M280" s="159"/>
      <c r="N280" s="159"/>
      <c r="O280" s="159"/>
      <c r="P280" s="159"/>
      <c r="Q280" s="159"/>
      <c r="AC280" s="254"/>
      <c r="AD280" s="254"/>
      <c r="AE280" s="254"/>
      <c r="AF280" s="254"/>
      <c r="AG280" s="254"/>
      <c r="AH280" s="254"/>
      <c r="AI280" s="254"/>
      <c r="AJ280" s="254"/>
      <c r="AK280" s="254"/>
      <c r="AL280" s="254"/>
    </row>
    <row r="281" spans="1:38">
      <c r="A281" s="11"/>
      <c r="B281" s="281"/>
      <c r="C281" s="282"/>
      <c r="D281" s="279"/>
      <c r="E281" s="159"/>
      <c r="F281" s="159"/>
      <c r="G281" s="159"/>
      <c r="H281" s="159"/>
      <c r="I281" s="159"/>
      <c r="J281" s="159"/>
      <c r="K281" s="159"/>
      <c r="L281" s="159"/>
      <c r="M281" s="159"/>
      <c r="N281" s="159"/>
      <c r="O281" s="159"/>
      <c r="P281" s="159"/>
      <c r="Q281" s="159"/>
      <c r="AC281" s="254"/>
      <c r="AD281" s="254"/>
      <c r="AE281" s="254"/>
      <c r="AF281" s="254"/>
      <c r="AG281" s="254"/>
      <c r="AH281" s="254"/>
      <c r="AI281" s="254"/>
      <c r="AJ281" s="254"/>
      <c r="AK281" s="254"/>
      <c r="AL281" s="254"/>
    </row>
    <row r="282" spans="1:38">
      <c r="A282" s="11"/>
      <c r="B282" s="281"/>
      <c r="C282" s="282"/>
      <c r="D282" s="279"/>
      <c r="E282" s="159"/>
      <c r="F282" s="159"/>
      <c r="G282" s="159"/>
      <c r="H282" s="159"/>
      <c r="I282" s="159"/>
      <c r="J282" s="159"/>
      <c r="K282" s="159"/>
      <c r="L282" s="159"/>
      <c r="M282" s="159"/>
      <c r="N282" s="159"/>
      <c r="O282" s="159"/>
      <c r="P282" s="159"/>
      <c r="Q282" s="159"/>
      <c r="AC282" s="254"/>
      <c r="AD282" s="254"/>
      <c r="AE282" s="254"/>
      <c r="AF282" s="254"/>
      <c r="AG282" s="254"/>
      <c r="AH282" s="254"/>
      <c r="AI282" s="254"/>
      <c r="AJ282" s="254"/>
      <c r="AK282" s="254"/>
      <c r="AL282" s="254"/>
    </row>
    <row r="283" spans="1:38">
      <c r="A283" s="11"/>
      <c r="B283" s="281"/>
      <c r="C283" s="282"/>
      <c r="D283" s="279"/>
      <c r="E283" s="159"/>
      <c r="F283" s="159"/>
      <c r="G283" s="159"/>
      <c r="H283" s="159"/>
      <c r="I283" s="159"/>
      <c r="J283" s="159"/>
      <c r="K283" s="159"/>
      <c r="L283" s="159"/>
      <c r="M283" s="159"/>
      <c r="N283" s="159"/>
      <c r="O283" s="159"/>
      <c r="P283" s="159"/>
      <c r="Q283" s="159"/>
      <c r="AC283" s="254"/>
      <c r="AD283" s="254"/>
      <c r="AE283" s="254"/>
      <c r="AF283" s="254"/>
      <c r="AG283" s="254"/>
      <c r="AH283" s="254"/>
      <c r="AI283" s="254"/>
      <c r="AJ283" s="254"/>
      <c r="AK283" s="254"/>
      <c r="AL283" s="254"/>
    </row>
    <row r="284" spans="1:38">
      <c r="A284" s="11"/>
      <c r="B284" s="281"/>
      <c r="C284" s="282"/>
      <c r="D284" s="279"/>
      <c r="E284" s="159"/>
      <c r="F284" s="159"/>
      <c r="G284" s="159"/>
      <c r="H284" s="159"/>
      <c r="I284" s="159"/>
      <c r="J284" s="159"/>
      <c r="K284" s="159"/>
      <c r="L284" s="159"/>
      <c r="M284" s="159"/>
      <c r="N284" s="159"/>
      <c r="O284" s="159"/>
      <c r="P284" s="159"/>
      <c r="Q284" s="159"/>
      <c r="AC284" s="254"/>
      <c r="AD284" s="254"/>
      <c r="AE284" s="254"/>
      <c r="AF284" s="254"/>
      <c r="AG284" s="254"/>
      <c r="AH284" s="254"/>
      <c r="AI284" s="254"/>
      <c r="AJ284" s="254"/>
      <c r="AK284" s="254"/>
      <c r="AL284" s="254"/>
    </row>
    <row r="285" spans="1:38">
      <c r="A285" s="11"/>
      <c r="B285" s="281"/>
      <c r="C285" s="282"/>
      <c r="D285" s="279"/>
      <c r="E285" s="159"/>
      <c r="F285" s="159"/>
      <c r="G285" s="159"/>
      <c r="H285" s="159"/>
      <c r="I285" s="159"/>
      <c r="J285" s="159"/>
      <c r="K285" s="159"/>
      <c r="L285" s="159"/>
      <c r="M285" s="159"/>
      <c r="N285" s="159"/>
      <c r="O285" s="159"/>
      <c r="P285" s="159"/>
      <c r="Q285" s="159"/>
      <c r="AC285" s="254"/>
      <c r="AD285" s="254"/>
      <c r="AE285" s="254"/>
      <c r="AF285" s="254"/>
      <c r="AG285" s="254"/>
      <c r="AH285" s="254"/>
      <c r="AI285" s="254"/>
      <c r="AJ285" s="254"/>
      <c r="AK285" s="254"/>
      <c r="AL285" s="254"/>
    </row>
    <row r="286" spans="1:38">
      <c r="A286" s="11"/>
      <c r="B286" s="281"/>
      <c r="C286" s="282"/>
      <c r="D286" s="279"/>
      <c r="E286" s="159"/>
      <c r="F286" s="159"/>
      <c r="G286" s="159"/>
      <c r="H286" s="159"/>
      <c r="I286" s="159"/>
      <c r="J286" s="159"/>
      <c r="K286" s="159"/>
      <c r="L286" s="159"/>
      <c r="M286" s="159"/>
      <c r="N286" s="159"/>
      <c r="O286" s="159"/>
      <c r="P286" s="159"/>
      <c r="Q286" s="159"/>
      <c r="AC286" s="254"/>
      <c r="AD286" s="254"/>
      <c r="AE286" s="254"/>
      <c r="AF286" s="254"/>
      <c r="AG286" s="254"/>
      <c r="AH286" s="254"/>
      <c r="AI286" s="254"/>
      <c r="AJ286" s="254"/>
      <c r="AK286" s="254"/>
      <c r="AL286" s="254"/>
    </row>
    <row r="287" spans="1:38">
      <c r="A287" s="11"/>
      <c r="B287" s="281"/>
      <c r="C287" s="282"/>
      <c r="D287" s="279"/>
      <c r="E287" s="159"/>
      <c r="F287" s="159"/>
      <c r="G287" s="159"/>
      <c r="H287" s="159"/>
      <c r="I287" s="159"/>
      <c r="J287" s="159"/>
      <c r="K287" s="159"/>
      <c r="L287" s="159"/>
      <c r="M287" s="159"/>
      <c r="N287" s="159"/>
      <c r="O287" s="159"/>
      <c r="P287" s="159"/>
      <c r="Q287" s="159"/>
      <c r="AC287" s="254"/>
      <c r="AD287" s="254"/>
      <c r="AE287" s="254"/>
      <c r="AF287" s="254"/>
      <c r="AG287" s="254"/>
      <c r="AH287" s="254"/>
      <c r="AI287" s="254"/>
      <c r="AJ287" s="254"/>
      <c r="AK287" s="254"/>
      <c r="AL287" s="254"/>
    </row>
    <row r="288" spans="1:38">
      <c r="A288" s="11"/>
      <c r="B288" s="281"/>
      <c r="C288" s="282"/>
      <c r="D288" s="279"/>
      <c r="E288" s="159"/>
      <c r="F288" s="159"/>
      <c r="G288" s="159"/>
      <c r="H288" s="159"/>
      <c r="I288" s="159"/>
      <c r="J288" s="159"/>
      <c r="K288" s="159"/>
      <c r="L288" s="159"/>
      <c r="M288" s="159"/>
      <c r="N288" s="159"/>
      <c r="O288" s="159"/>
      <c r="P288" s="159"/>
      <c r="Q288" s="159"/>
      <c r="AC288" s="254"/>
      <c r="AD288" s="254"/>
      <c r="AE288" s="254"/>
      <c r="AF288" s="254"/>
      <c r="AG288" s="254"/>
      <c r="AH288" s="254"/>
      <c r="AI288" s="254"/>
      <c r="AJ288" s="254"/>
      <c r="AK288" s="254"/>
      <c r="AL288" s="254"/>
    </row>
    <row r="289" spans="1:38">
      <c r="A289" s="11"/>
      <c r="B289" s="281"/>
      <c r="C289" s="282"/>
      <c r="D289" s="279"/>
      <c r="E289" s="159"/>
      <c r="F289" s="159"/>
      <c r="G289" s="159"/>
      <c r="H289" s="159"/>
      <c r="I289" s="159"/>
      <c r="J289" s="159"/>
      <c r="K289" s="159"/>
      <c r="L289" s="159"/>
      <c r="M289" s="159"/>
      <c r="N289" s="159"/>
      <c r="O289" s="159"/>
      <c r="P289" s="159"/>
      <c r="Q289" s="159"/>
      <c r="AC289" s="254"/>
      <c r="AD289" s="254"/>
      <c r="AE289" s="254"/>
      <c r="AF289" s="254"/>
      <c r="AG289" s="254"/>
      <c r="AH289" s="254"/>
      <c r="AI289" s="254"/>
      <c r="AJ289" s="254"/>
      <c r="AK289" s="254"/>
      <c r="AL289" s="254"/>
    </row>
    <row r="290" spans="1:38">
      <c r="A290" s="11"/>
      <c r="B290" s="281"/>
      <c r="C290" s="282"/>
      <c r="D290" s="279"/>
      <c r="E290" s="159"/>
      <c r="F290" s="159"/>
      <c r="G290" s="159"/>
      <c r="H290" s="159"/>
      <c r="I290" s="159"/>
      <c r="J290" s="159"/>
      <c r="K290" s="159"/>
      <c r="L290" s="159"/>
      <c r="M290" s="159"/>
      <c r="N290" s="159"/>
      <c r="O290" s="159"/>
      <c r="P290" s="159"/>
      <c r="Q290" s="159"/>
      <c r="AC290" s="254"/>
      <c r="AD290" s="254"/>
      <c r="AE290" s="254"/>
      <c r="AF290" s="254"/>
      <c r="AG290" s="254"/>
      <c r="AH290" s="254"/>
      <c r="AI290" s="254"/>
      <c r="AJ290" s="254"/>
      <c r="AK290" s="254"/>
      <c r="AL290" s="254"/>
    </row>
    <row r="291" spans="1:38">
      <c r="A291" s="11"/>
      <c r="B291" s="281"/>
      <c r="C291" s="282"/>
      <c r="D291" s="279"/>
      <c r="E291" s="159"/>
      <c r="F291" s="159"/>
      <c r="G291" s="159"/>
      <c r="H291" s="159"/>
      <c r="I291" s="159"/>
      <c r="J291" s="159"/>
      <c r="K291" s="159"/>
      <c r="L291" s="159"/>
      <c r="M291" s="159"/>
      <c r="N291" s="159"/>
      <c r="O291" s="159"/>
      <c r="P291" s="159"/>
      <c r="Q291" s="159"/>
      <c r="AC291" s="254"/>
      <c r="AD291" s="254"/>
      <c r="AE291" s="254"/>
      <c r="AF291" s="254"/>
      <c r="AG291" s="254"/>
      <c r="AH291" s="254"/>
      <c r="AI291" s="254"/>
      <c r="AJ291" s="254"/>
      <c r="AK291" s="254"/>
      <c r="AL291" s="254"/>
    </row>
    <row r="292" spans="1:38">
      <c r="A292" s="11"/>
      <c r="B292" s="253"/>
      <c r="C292" s="159"/>
      <c r="D292" s="254"/>
      <c r="E292" s="159"/>
      <c r="F292" s="159"/>
      <c r="G292" s="159"/>
      <c r="H292" s="159"/>
      <c r="I292" s="159"/>
      <c r="J292" s="159"/>
      <c r="K292" s="159"/>
      <c r="L292" s="159"/>
      <c r="M292" s="159"/>
      <c r="N292" s="159"/>
      <c r="O292" s="159"/>
      <c r="P292" s="159"/>
      <c r="Q292" s="159"/>
      <c r="AC292" s="284"/>
      <c r="AD292" s="284"/>
      <c r="AE292" s="284"/>
      <c r="AF292" s="284"/>
      <c r="AG292" s="284"/>
      <c r="AH292" s="284"/>
      <c r="AI292" s="284"/>
      <c r="AJ292" s="284"/>
      <c r="AK292" s="284"/>
      <c r="AL292" s="284"/>
    </row>
    <row r="293" spans="1:38">
      <c r="A293" s="11"/>
      <c r="B293" s="253"/>
      <c r="C293" s="159"/>
      <c r="D293" s="254"/>
      <c r="E293" s="159"/>
      <c r="F293" s="159"/>
      <c r="G293" s="159"/>
      <c r="H293" s="159"/>
      <c r="I293" s="159"/>
      <c r="J293" s="159"/>
      <c r="K293" s="159"/>
      <c r="L293" s="159"/>
      <c r="M293" s="159"/>
      <c r="N293" s="159"/>
      <c r="O293" s="159"/>
      <c r="P293" s="159"/>
      <c r="Q293" s="159"/>
      <c r="AC293" s="159"/>
      <c r="AD293" s="159"/>
      <c r="AE293" s="159"/>
      <c r="AF293" s="159"/>
      <c r="AG293" s="159"/>
      <c r="AH293" s="159"/>
      <c r="AI293" s="159"/>
      <c r="AJ293" s="159"/>
      <c r="AK293" s="159"/>
      <c r="AL293" s="159"/>
    </row>
    <row r="294" spans="1:38">
      <c r="A294" s="11"/>
      <c r="B294" s="253"/>
      <c r="C294" s="159"/>
      <c r="D294" s="254"/>
      <c r="E294" s="159"/>
      <c r="F294" s="159"/>
      <c r="G294" s="159"/>
      <c r="H294" s="159"/>
      <c r="I294" s="159"/>
      <c r="J294" s="159"/>
      <c r="K294" s="159"/>
      <c r="L294" s="159"/>
      <c r="M294" s="159"/>
      <c r="N294" s="159"/>
      <c r="O294" s="159"/>
      <c r="P294" s="159"/>
      <c r="Q294" s="159"/>
      <c r="R294" s="159"/>
      <c r="S294" s="159"/>
      <c r="T294" s="159"/>
      <c r="U294" s="159"/>
      <c r="V294" s="159"/>
      <c r="W294" s="159"/>
      <c r="X294" s="159"/>
      <c r="Y294" s="159"/>
      <c r="Z294" s="159"/>
      <c r="AA294" s="159"/>
      <c r="AB294" s="159"/>
      <c r="AC294" s="159"/>
      <c r="AD294" s="159"/>
      <c r="AE294" s="159"/>
      <c r="AF294" s="159"/>
      <c r="AG294" s="159"/>
      <c r="AH294" s="159"/>
      <c r="AI294" s="159"/>
      <c r="AJ294" s="159"/>
      <c r="AK294" s="159"/>
      <c r="AL294" s="159"/>
    </row>
  </sheetData>
  <sheetProtection sheet="1" objects="1" scenarios="1" selectLockedCells="1"/>
  <mergeCells count="23">
    <mergeCell ref="AM9:AM11"/>
    <mergeCell ref="B264:E264"/>
    <mergeCell ref="F263:P263"/>
    <mergeCell ref="B265:E265"/>
    <mergeCell ref="B267:E267"/>
    <mergeCell ref="F9:F11"/>
    <mergeCell ref="G9:P9"/>
    <mergeCell ref="R9:AA9"/>
    <mergeCell ref="Q9:Q11"/>
    <mergeCell ref="AC9:AL9"/>
    <mergeCell ref="A262:AL262"/>
    <mergeCell ref="B263:E263"/>
    <mergeCell ref="A9:A11"/>
    <mergeCell ref="B9:B11"/>
    <mergeCell ref="C9:C11"/>
    <mergeCell ref="D9:D11"/>
    <mergeCell ref="E9:E11"/>
    <mergeCell ref="AB9:AB11"/>
    <mergeCell ref="C2:G2"/>
    <mergeCell ref="C5:J5"/>
    <mergeCell ref="C6:J6"/>
    <mergeCell ref="C7:E7"/>
    <mergeCell ref="A8:E8"/>
  </mergeCells>
  <conditionalFormatting sqref="B268:Q269 B292:Q294 F231:F261 B12:Q230">
    <cfRule type="expression" dxfId="13" priority="2" stopIfTrue="1">
      <formula>AND(#REF!&lt;&gt;"",#REF!&lt;&gt;"")</formula>
    </cfRule>
  </conditionalFormatting>
  <conditionalFormatting sqref="B231:Q261">
    <cfRule type="expression" dxfId="12" priority="1" stopIfTrue="1">
      <formula>AND(#REF!&lt;&gt;"",#REF!&lt;&gt;"")</formula>
    </cfRule>
  </conditionalFormatting>
  <pageMargins left="0.70866141732283472" right="0.51181102362204722" top="0.74803149606299213" bottom="0.74803149606299213" header="0.31496062992125984" footer="0.31496062992125984"/>
  <pageSetup paperSize="9" scale="95" orientation="landscape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295"/>
  <sheetViews>
    <sheetView showGridLines="0" zoomScale="70" zoomScaleNormal="70" workbookViewId="0">
      <pane xSplit="5" ySplit="11" topLeftCell="G13" activePane="bottomRight" state="frozen"/>
      <selection activeCell="AJ12" sqref="AJ12"/>
      <selection pane="topRight" activeCell="AJ12" sqref="AJ12"/>
      <selection pane="bottomLeft" activeCell="AJ12" sqref="AJ12"/>
      <selection pane="bottomRight" activeCell="G18" sqref="G18"/>
    </sheetView>
  </sheetViews>
  <sheetFormatPr defaultColWidth="10.28515625" defaultRowHeight="15.75"/>
  <cols>
    <col min="1" max="1" width="5.85546875" style="1" customWidth="1"/>
    <col min="2" max="2" width="50.5703125" style="1" customWidth="1"/>
    <col min="3" max="3" width="14" style="1" customWidth="1"/>
    <col min="4" max="4" width="17.85546875" style="1" customWidth="1"/>
    <col min="5" max="5" width="15.28515625" style="1" customWidth="1"/>
    <col min="6" max="6" width="8.42578125" style="1" customWidth="1"/>
    <col min="7" max="16" width="8.7109375" style="1" customWidth="1"/>
    <col min="17" max="17" width="14.7109375" style="131" customWidth="1"/>
    <col min="18" max="27" width="8.7109375" style="3" customWidth="1"/>
    <col min="28" max="28" width="14.7109375" style="133" customWidth="1"/>
    <col min="29" max="38" width="8.7109375" style="3" customWidth="1"/>
    <col min="39" max="39" width="14.7109375" style="392" customWidth="1"/>
    <col min="40" max="16384" width="10.28515625" style="13"/>
  </cols>
  <sheetData>
    <row r="1" spans="1:39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132"/>
    </row>
    <row r="2" spans="1:39" ht="18.75">
      <c r="B2" s="2"/>
      <c r="C2" s="679" t="s">
        <v>135</v>
      </c>
      <c r="D2" s="679"/>
      <c r="E2" s="679"/>
      <c r="F2" s="679"/>
      <c r="G2" s="679"/>
      <c r="H2" s="294"/>
      <c r="I2" s="294"/>
      <c r="J2" s="294"/>
      <c r="K2" s="294"/>
      <c r="L2" s="294"/>
      <c r="M2" s="294"/>
      <c r="N2" s="294"/>
      <c r="O2" s="294"/>
      <c r="P2" s="294"/>
      <c r="Q2" s="262"/>
      <c r="R2" s="294"/>
      <c r="S2" s="294"/>
      <c r="T2" s="294"/>
      <c r="U2" s="294"/>
      <c r="V2" s="294"/>
      <c r="W2" s="294"/>
      <c r="X2" s="294"/>
      <c r="Y2" s="294"/>
      <c r="Z2" s="294"/>
      <c r="AA2" s="294"/>
      <c r="AB2" s="262"/>
      <c r="AC2" s="344"/>
      <c r="AD2" s="344"/>
      <c r="AE2" s="344"/>
      <c r="AF2" s="344"/>
      <c r="AG2" s="344"/>
      <c r="AH2" s="344"/>
      <c r="AI2" s="344"/>
      <c r="AJ2" s="344"/>
    </row>
    <row r="3" spans="1:39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133"/>
    </row>
    <row r="4" spans="1:39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133"/>
    </row>
    <row r="5" spans="1:39" s="227" customFormat="1" ht="25.15" customHeight="1">
      <c r="A5" s="1"/>
      <c r="B5" s="226" t="s">
        <v>1</v>
      </c>
      <c r="C5" s="636" t="str">
        <f>IF('MAKLUMAT KURSUS'!C6="","",'MAKLUMAT KURSUS'!C6)</f>
        <v/>
      </c>
      <c r="D5" s="636"/>
      <c r="E5" s="636"/>
      <c r="F5" s="636"/>
      <c r="G5" s="636"/>
      <c r="H5" s="636"/>
      <c r="I5" s="636"/>
      <c r="J5" s="636"/>
      <c r="K5" s="82"/>
      <c r="L5" s="82"/>
      <c r="M5" s="82"/>
      <c r="N5" s="82"/>
      <c r="O5" s="82"/>
      <c r="P5" s="82"/>
      <c r="Q5" s="82"/>
      <c r="R5" s="82"/>
      <c r="S5" s="82"/>
      <c r="T5" s="82"/>
      <c r="U5" s="82"/>
      <c r="V5" s="82"/>
      <c r="W5" s="82"/>
      <c r="X5" s="82"/>
      <c r="Y5" s="82"/>
      <c r="Z5" s="82"/>
      <c r="AA5" s="82"/>
      <c r="AB5" s="82"/>
      <c r="AC5" s="3"/>
      <c r="AD5" s="3"/>
      <c r="AE5" s="3"/>
      <c r="AF5" s="3"/>
      <c r="AG5" s="3"/>
      <c r="AH5" s="3"/>
      <c r="AI5" s="3"/>
      <c r="AJ5" s="3"/>
      <c r="AK5" s="3"/>
      <c r="AL5" s="3"/>
      <c r="AM5" s="393"/>
    </row>
    <row r="6" spans="1:39" s="227" customFormat="1" ht="25.15" customHeight="1">
      <c r="A6" s="1"/>
      <c r="B6" s="226" t="s">
        <v>2</v>
      </c>
      <c r="C6" s="636" t="str">
        <f>IF('DAFTAR PELAJAR'!C2="","",'DAFTAR PELAJAR'!C2)</f>
        <v/>
      </c>
      <c r="D6" s="636"/>
      <c r="E6" s="636"/>
      <c r="F6" s="636"/>
      <c r="G6" s="636"/>
      <c r="H6" s="636"/>
      <c r="I6" s="636"/>
      <c r="J6" s="636"/>
      <c r="K6" s="82"/>
      <c r="L6" s="82"/>
      <c r="M6" s="82"/>
      <c r="N6" s="82"/>
      <c r="O6" s="82"/>
      <c r="P6" s="82"/>
      <c r="Q6" s="82"/>
      <c r="R6" s="82"/>
      <c r="S6" s="82"/>
      <c r="T6" s="82"/>
      <c r="U6" s="82"/>
      <c r="V6" s="82"/>
      <c r="W6" s="82"/>
      <c r="X6" s="82"/>
      <c r="Y6" s="82"/>
      <c r="Z6" s="82"/>
      <c r="AA6" s="82"/>
      <c r="AB6" s="82"/>
      <c r="AC6" s="3"/>
      <c r="AD6" s="3"/>
      <c r="AE6" s="3"/>
      <c r="AF6" s="3"/>
      <c r="AG6" s="3"/>
      <c r="AH6" s="3"/>
      <c r="AI6" s="3"/>
      <c r="AJ6" s="3"/>
      <c r="AK6" s="3"/>
      <c r="AL6" s="3"/>
      <c r="AM6" s="393"/>
    </row>
    <row r="7" spans="1:39" s="227" customFormat="1" ht="25.15" customHeight="1">
      <c r="A7" s="1"/>
      <c r="B7" s="226" t="s">
        <v>92</v>
      </c>
      <c r="C7" s="636" t="str">
        <f>IF(OR(SEMESTER="",TAHUN=""),"",CONCATENATE('MAKLUMAT KURSUS'!C10," / ",'MAKLUMAT KURSUS'!J10))</f>
        <v/>
      </c>
      <c r="D7" s="636"/>
      <c r="E7" s="636"/>
      <c r="F7" s="341"/>
      <c r="G7" s="341"/>
      <c r="H7" s="341"/>
      <c r="I7" s="341"/>
      <c r="J7" s="341"/>
      <c r="K7" s="81"/>
      <c r="L7" s="81"/>
      <c r="M7" s="81"/>
      <c r="N7" s="81"/>
      <c r="O7" s="81"/>
      <c r="P7" s="81"/>
      <c r="Q7" s="82"/>
      <c r="R7" s="81"/>
      <c r="S7" s="81"/>
      <c r="T7" s="81"/>
      <c r="U7" s="81"/>
      <c r="V7" s="81"/>
      <c r="W7" s="81"/>
      <c r="X7" s="81"/>
      <c r="Y7" s="81"/>
      <c r="Z7" s="81"/>
      <c r="AA7" s="81"/>
      <c r="AB7" s="82"/>
      <c r="AC7" s="3"/>
      <c r="AD7" s="3"/>
      <c r="AE7" s="3"/>
      <c r="AF7" s="3"/>
      <c r="AG7" s="3"/>
      <c r="AH7" s="3"/>
      <c r="AI7" s="3"/>
      <c r="AJ7" s="3"/>
      <c r="AK7" s="3"/>
      <c r="AL7" s="3"/>
      <c r="AM7" s="393"/>
    </row>
    <row r="8" spans="1:39" s="227" customFormat="1" ht="16.5" thickBot="1">
      <c r="A8" s="1"/>
      <c r="B8" s="226"/>
      <c r="C8" s="341"/>
      <c r="D8" s="341"/>
      <c r="E8" s="341"/>
      <c r="F8" s="82"/>
      <c r="G8" s="82"/>
      <c r="H8" s="82"/>
      <c r="I8" s="82"/>
      <c r="J8" s="82"/>
      <c r="K8" s="81"/>
      <c r="L8" s="81"/>
      <c r="M8" s="81"/>
      <c r="N8" s="81"/>
      <c r="O8" s="81"/>
      <c r="P8" s="81"/>
      <c r="Q8" s="342"/>
      <c r="R8" s="81"/>
      <c r="S8" s="81"/>
      <c r="T8" s="81"/>
      <c r="U8" s="81"/>
      <c r="V8" s="81"/>
      <c r="W8" s="81"/>
      <c r="X8" s="81"/>
      <c r="Y8" s="81"/>
      <c r="Z8" s="81"/>
      <c r="AA8" s="81"/>
      <c r="AB8" s="253"/>
      <c r="AC8" s="3"/>
      <c r="AD8" s="3"/>
      <c r="AE8" s="3"/>
      <c r="AF8" s="3"/>
      <c r="AG8" s="3"/>
      <c r="AH8" s="3"/>
      <c r="AI8" s="3"/>
      <c r="AJ8" s="3"/>
      <c r="AK8" s="3"/>
      <c r="AL8" s="3"/>
      <c r="AM8" s="392"/>
    </row>
    <row r="9" spans="1:39" ht="30.6" customHeight="1">
      <c r="A9" s="680" t="s">
        <v>4</v>
      </c>
      <c r="B9" s="683" t="s">
        <v>5</v>
      </c>
      <c r="C9" s="683" t="s">
        <v>6</v>
      </c>
      <c r="D9" s="686" t="s">
        <v>7</v>
      </c>
      <c r="E9" s="683" t="s">
        <v>8</v>
      </c>
      <c r="F9" s="695" t="s">
        <v>18</v>
      </c>
      <c r="G9" s="698" t="s">
        <v>9</v>
      </c>
      <c r="H9" s="699"/>
      <c r="I9" s="699"/>
      <c r="J9" s="699"/>
      <c r="K9" s="699"/>
      <c r="L9" s="699"/>
      <c r="M9" s="699"/>
      <c r="N9" s="699"/>
      <c r="O9" s="699"/>
      <c r="P9" s="700"/>
      <c r="Q9" s="660" t="s">
        <v>151</v>
      </c>
      <c r="R9" s="657" t="s">
        <v>10</v>
      </c>
      <c r="S9" s="658"/>
      <c r="T9" s="658"/>
      <c r="U9" s="658"/>
      <c r="V9" s="658"/>
      <c r="W9" s="658"/>
      <c r="X9" s="658"/>
      <c r="Y9" s="658"/>
      <c r="Z9" s="658"/>
      <c r="AA9" s="701"/>
      <c r="AB9" s="632" t="s">
        <v>152</v>
      </c>
      <c r="AC9" s="663" t="s">
        <v>11</v>
      </c>
      <c r="AD9" s="664"/>
      <c r="AE9" s="664"/>
      <c r="AF9" s="664"/>
      <c r="AG9" s="664"/>
      <c r="AH9" s="664"/>
      <c r="AI9" s="664"/>
      <c r="AJ9" s="664"/>
      <c r="AK9" s="664"/>
      <c r="AL9" s="676"/>
      <c r="AM9" s="639" t="s">
        <v>153</v>
      </c>
    </row>
    <row r="10" spans="1:39" s="234" customFormat="1" ht="43.9" customHeight="1">
      <c r="A10" s="681"/>
      <c r="B10" s="684"/>
      <c r="C10" s="684"/>
      <c r="D10" s="687"/>
      <c r="E10" s="684"/>
      <c r="F10" s="696"/>
      <c r="G10" s="43" t="str">
        <f>IF((PBA1CLO1="X"),CONCATENATE(AMALI1),"")</f>
        <v/>
      </c>
      <c r="H10" s="175" t="str">
        <f>IF((PBA2CLO1="X"),CONCATENATE(AMALI2),"")</f>
        <v/>
      </c>
      <c r="I10" s="175" t="str">
        <f>IF((PBA3CLO1="X"),CONCATENATE(AMALI3),"")</f>
        <v/>
      </c>
      <c r="J10" s="175" t="str">
        <f>IF((PBA4CLO1="X"),CONCATENATE(AMALI4),"")</f>
        <v/>
      </c>
      <c r="K10" s="175" t="str">
        <f>IF((PBA5CLO1="X"),CONCATENATE(AMALI5),"")</f>
        <v/>
      </c>
      <c r="L10" s="175" t="str">
        <f>IF((PBA6CLO1="X"),CONCATENATE(AMALI6),"")</f>
        <v/>
      </c>
      <c r="M10" s="175" t="str">
        <f>IF((PBA7CLO1="X"),CONCATENATE(AMALI7),"")</f>
        <v/>
      </c>
      <c r="N10" s="175" t="str">
        <f>IF((PBA8CLO1="X"),CONCATENATE(AMALI8),"")</f>
        <v/>
      </c>
      <c r="O10" s="175" t="str">
        <f>IF((PBA9CLO1="X"),CONCATENATE(AMALI9),"")</f>
        <v/>
      </c>
      <c r="P10" s="179" t="str">
        <f>IF((PBA10CLO1="X"),CONCATENATE(AMALI10),"")</f>
        <v/>
      </c>
      <c r="Q10" s="661"/>
      <c r="R10" s="176" t="str">
        <f>IF((PBA1CLO2="X"),CONCATENATE(AMALI1),"")</f>
        <v/>
      </c>
      <c r="S10" s="175" t="str">
        <f>IF((PBA2CLO2="X"),CONCATENATE(AMALI2),"")</f>
        <v/>
      </c>
      <c r="T10" s="175" t="str">
        <f>IF((PBA3CLO2="X"),CONCATENATE(AMALI3),"")</f>
        <v/>
      </c>
      <c r="U10" s="175" t="str">
        <f>IF((PBA4CLO2="X"),CONCATENATE(AMALI4),"")</f>
        <v/>
      </c>
      <c r="V10" s="175" t="str">
        <f>IF((PBA5CLO2="X"),CONCATENATE(AMALI5),"")</f>
        <v/>
      </c>
      <c r="W10" s="175" t="str">
        <f>IF((PBA6CLO2="X"),CONCATENATE(AMALI6),"")</f>
        <v/>
      </c>
      <c r="X10" s="175" t="str">
        <f>IF((PBA7CLO2="X"),CONCATENATE(AMALI7),"")</f>
        <v/>
      </c>
      <c r="Y10" s="175" t="str">
        <f>IF((PBA8CLO2="X"),CONCATENATE(AMALI8),"")</f>
        <v/>
      </c>
      <c r="Z10" s="175" t="str">
        <f>IF((PBA9CLO2="X"),CONCATENATE(AMALI9),"")</f>
        <v/>
      </c>
      <c r="AA10" s="181" t="str">
        <f>IF((PBA10CLO2="X"),CONCATENATE(AMALI10),"")</f>
        <v/>
      </c>
      <c r="AB10" s="633"/>
      <c r="AC10" s="295" t="str">
        <f>IF((PBA1CLO3="X"),CONCATENATE(AMALI1),"")</f>
        <v/>
      </c>
      <c r="AD10" s="296" t="str">
        <f>IF((PBA2CLO3="X"),CONCATENATE(AMALI2),"")</f>
        <v/>
      </c>
      <c r="AE10" s="296" t="str">
        <f>IF((PBA3CLO3="X"),CONCATENATE(AMALI3),"")</f>
        <v/>
      </c>
      <c r="AF10" s="296" t="str">
        <f>IF((PBA4CLO3="X"),CONCATENATE(AMALI4),"")</f>
        <v/>
      </c>
      <c r="AG10" s="296" t="str">
        <f>IF((PBA5CLO3="X"),CONCATENATE(AMALI5),"")</f>
        <v/>
      </c>
      <c r="AH10" s="296" t="str">
        <f>IF((PBA6CLO3="X"),CONCATENATE(AMALI6),"")</f>
        <v/>
      </c>
      <c r="AI10" s="296" t="str">
        <f>IF((PBA7CLO3="X"),CONCATENATE(AMALI7),"")</f>
        <v/>
      </c>
      <c r="AJ10" s="296" t="str">
        <f>IF((PBA8CLO3="X"),CONCATENATE(AMALI8),"")</f>
        <v/>
      </c>
      <c r="AK10" s="296" t="str">
        <f>IF((PBA9CLO3="X"),CONCATENATE(AMALI9),"")</f>
        <v/>
      </c>
      <c r="AL10" s="297" t="str">
        <f>IF((PBA10CLO3="X"),CONCATENATE(AMALI10),"")</f>
        <v/>
      </c>
      <c r="AM10" s="640"/>
    </row>
    <row r="11" spans="1:39" s="234" customFormat="1" ht="14.45" customHeight="1" thickBot="1">
      <c r="A11" s="682"/>
      <c r="B11" s="685"/>
      <c r="C11" s="685"/>
      <c r="D11" s="688"/>
      <c r="E11" s="685"/>
      <c r="F11" s="697"/>
      <c r="G11" s="44" t="str">
        <f>IF((PBA1CLO1="X"),100,"")</f>
        <v/>
      </c>
      <c r="H11" s="178" t="str">
        <f>IF((PBA2CLO1="X"),100,"")</f>
        <v/>
      </c>
      <c r="I11" s="178" t="str">
        <f>IF((PBA3CLO1="X"),100,"")</f>
        <v/>
      </c>
      <c r="J11" s="178" t="str">
        <f>IF((PBA4CLO1="X"),100,"")</f>
        <v/>
      </c>
      <c r="K11" s="178" t="str">
        <f>IF((PBA5CLO1="X"),100,"")</f>
        <v/>
      </c>
      <c r="L11" s="178" t="str">
        <f>IF((PBA6CLO1="X"),100,"")</f>
        <v/>
      </c>
      <c r="M11" s="178" t="str">
        <f>IF((PBA7CLO1="X"),100,"")</f>
        <v/>
      </c>
      <c r="N11" s="178" t="str">
        <f>IF((PBA8CLO1="X"),100,"")</f>
        <v/>
      </c>
      <c r="O11" s="178" t="str">
        <f>IF((PBA9CLO1="X"),100,"")</f>
        <v/>
      </c>
      <c r="P11" s="180" t="str">
        <f>IF((PBA10CLO1="X"),100,"")</f>
        <v/>
      </c>
      <c r="Q11" s="662"/>
      <c r="R11" s="177" t="str">
        <f>IF((PBA1CLO2="X"),100,"")</f>
        <v/>
      </c>
      <c r="S11" s="178" t="str">
        <f>IF((PBA2CLO2="X"),100,"")</f>
        <v/>
      </c>
      <c r="T11" s="178" t="str">
        <f>IF((PBA3CLO2="X"),100,"")</f>
        <v/>
      </c>
      <c r="U11" s="178" t="str">
        <f>IF((PBA4CLO2="X"),100,"")</f>
        <v/>
      </c>
      <c r="V11" s="178" t="str">
        <f>IF((PBA5CLO2="X"),100,"")</f>
        <v/>
      </c>
      <c r="W11" s="178" t="str">
        <f>IF((PBA6CLO2="X"),100,"")</f>
        <v/>
      </c>
      <c r="X11" s="178" t="str">
        <f>IF((PBA7CLO2="X"),100,"")</f>
        <v/>
      </c>
      <c r="Y11" s="178" t="str">
        <f>IF((PBA8CLO2="X"),100,"")</f>
        <v/>
      </c>
      <c r="Z11" s="178" t="str">
        <f>IF((PBA9CLO2="X"),100,"")</f>
        <v/>
      </c>
      <c r="AA11" s="182" t="str">
        <f>IF((PBA10CLO2="X"),100,"")</f>
        <v/>
      </c>
      <c r="AB11" s="634"/>
      <c r="AC11" s="298" t="str">
        <f>IF((PBA1CLO3="X"),100,"")</f>
        <v/>
      </c>
      <c r="AD11" s="299" t="str">
        <f>IF((PBA2CLO3="X"),100,"")</f>
        <v/>
      </c>
      <c r="AE11" s="299" t="str">
        <f>IF((PBA3CLO3="X"),100,"")</f>
        <v/>
      </c>
      <c r="AF11" s="299" t="str">
        <f>IF((PBA4CLO3="X"),100,"")</f>
        <v/>
      </c>
      <c r="AG11" s="299" t="str">
        <f>IF((PBA5CLO3="X"),100,"")</f>
        <v/>
      </c>
      <c r="AH11" s="299" t="str">
        <f>IF((PBA6CLO3="X"),100,"")</f>
        <v/>
      </c>
      <c r="AI11" s="299" t="str">
        <f>IF((PBA7CLO3="X"),100,"")</f>
        <v/>
      </c>
      <c r="AJ11" s="299" t="str">
        <f>IF((PBA8CLO3="X"),100,"")</f>
        <v/>
      </c>
      <c r="AK11" s="299" t="str">
        <f>IF((PBA9CLO3="X"),100,"")</f>
        <v/>
      </c>
      <c r="AL11" s="300" t="str">
        <f>IF((PBA10CLO3="X"),100,"")</f>
        <v/>
      </c>
      <c r="AM11" s="641"/>
    </row>
    <row r="12" spans="1:39">
      <c r="A12" s="4">
        <v>1</v>
      </c>
      <c r="B12" s="235" t="str">
        <f>IF(OR(F12=0,F12=""),"",'DAFTAR PELAJAR'!B8)</f>
        <v>AKMAL DANIAL BIN KAMAL IZAT</v>
      </c>
      <c r="C12" s="225" t="str">
        <f>IF(OR(F12=0,F12=""),"",'DAFTAR PELAJAR'!C8)</f>
        <v>4 ETE</v>
      </c>
      <c r="D12" s="236" t="str">
        <f>IF(OR(F12=0,F12=""),"",'DAFTAR PELAJAR'!D8)</f>
        <v>980915565883</v>
      </c>
      <c r="E12" s="225" t="str">
        <f>IF(OR(F12=0,F12=""),"",'DAFTAR PELAJAR'!E8)</f>
        <v>K591CETE001</v>
      </c>
      <c r="F12" s="223">
        <f>IF(OR('DAFTAR PELAJAR'!J8=0,'DAFTAR PELAJAR'!J8=""),"",'DAFTAR PELAJAR'!J8)</f>
        <v>1</v>
      </c>
      <c r="G12" s="42"/>
      <c r="H12" s="5"/>
      <c r="I12" s="5"/>
      <c r="J12" s="5"/>
      <c r="K12" s="5"/>
      <c r="L12" s="5"/>
      <c r="M12" s="5"/>
      <c r="N12" s="5"/>
      <c r="O12" s="5"/>
      <c r="P12" s="45"/>
      <c r="Q12" s="453" t="str">
        <f>IFERROR(AVERAGE(G12:P12),"")</f>
        <v/>
      </c>
      <c r="R12" s="42"/>
      <c r="S12" s="5"/>
      <c r="T12" s="5"/>
      <c r="U12" s="5"/>
      <c r="V12" s="5"/>
      <c r="W12" s="5"/>
      <c r="X12" s="5"/>
      <c r="Y12" s="5"/>
      <c r="Z12" s="5"/>
      <c r="AA12" s="45"/>
      <c r="AB12" s="224" t="str">
        <f>IFERROR(AVERAGE(R12:AA12),"")</f>
        <v/>
      </c>
      <c r="AC12" s="42"/>
      <c r="AD12" s="5"/>
      <c r="AE12" s="5"/>
      <c r="AF12" s="5"/>
      <c r="AG12" s="5"/>
      <c r="AH12" s="5"/>
      <c r="AI12" s="5"/>
      <c r="AJ12" s="5"/>
      <c r="AK12" s="5"/>
      <c r="AL12" s="45"/>
      <c r="AM12" s="394" t="str">
        <f>IFERROR(AVERAGE(AC12:AL12),"")</f>
        <v/>
      </c>
    </row>
    <row r="13" spans="1:39" ht="18" customHeight="1">
      <c r="A13" s="4">
        <v>2</v>
      </c>
      <c r="B13" s="239" t="str">
        <f>IF(OR(F13=0,F13=""),"",'DAFTAR PELAJAR'!B9)</f>
        <v>MOHAMAD AMIRUL AKBAR BIN OSMAN ALI</v>
      </c>
      <c r="C13" s="240" t="str">
        <f>IF(OR(F13=0,F13=""),"",'DAFTAR PELAJAR'!C9)</f>
        <v>4 ETE</v>
      </c>
      <c r="D13" s="241" t="str">
        <f>IF(OR(F13=0,F13=""),"",'DAFTAR PELAJAR'!D9)</f>
        <v>980726065513</v>
      </c>
      <c r="E13" s="240" t="str">
        <f>IF(OR(F13=0,F13=""),"",'DAFTAR PELAJAR'!E9)</f>
        <v>K591CETE003</v>
      </c>
      <c r="F13" s="242">
        <f>IF(OR('DAFTAR PELAJAR'!J9=0,'DAFTAR PELAJAR'!J9=""),"",'DAFTAR PELAJAR'!J9)</f>
        <v>1</v>
      </c>
      <c r="G13" s="42"/>
      <c r="H13" s="5"/>
      <c r="I13" s="5"/>
      <c r="J13" s="5"/>
      <c r="K13" s="5"/>
      <c r="L13" s="5"/>
      <c r="M13" s="5"/>
      <c r="N13" s="5"/>
      <c r="O13" s="5"/>
      <c r="P13" s="45"/>
      <c r="Q13" s="453" t="str">
        <f t="shared" ref="Q13:Q76" si="0">IFERROR(AVERAGE(G13:P13),"")</f>
        <v/>
      </c>
      <c r="R13" s="42"/>
      <c r="S13" s="5"/>
      <c r="T13" s="5"/>
      <c r="U13" s="5"/>
      <c r="V13" s="5"/>
      <c r="W13" s="5"/>
      <c r="X13" s="5"/>
      <c r="Y13" s="5"/>
      <c r="Z13" s="5"/>
      <c r="AA13" s="45"/>
      <c r="AB13" s="224" t="str">
        <f t="shared" ref="AB13:AB76" si="1">IFERROR(AVERAGE(R13:AA13),"")</f>
        <v/>
      </c>
      <c r="AC13" s="42"/>
      <c r="AD13" s="5"/>
      <c r="AE13" s="5"/>
      <c r="AF13" s="5"/>
      <c r="AG13" s="5"/>
      <c r="AH13" s="5"/>
      <c r="AI13" s="5"/>
      <c r="AJ13" s="5"/>
      <c r="AK13" s="5"/>
      <c r="AL13" s="45"/>
      <c r="AM13" s="394" t="str">
        <f t="shared" ref="AM13:AM76" si="2">IFERROR(AVERAGE(AC13:AL13),"")</f>
        <v/>
      </c>
    </row>
    <row r="14" spans="1:39" s="340" customFormat="1">
      <c r="A14" s="4">
        <v>3</v>
      </c>
      <c r="B14" s="239" t="str">
        <f>IF(OR(F14=0,F14=""),"",'DAFTAR PELAJAR'!B10)</f>
        <v>MOHAMAD IRHAM BIN AZMAN</v>
      </c>
      <c r="C14" s="240" t="str">
        <f>IF(OR(F14=0,F14=""),"",'DAFTAR PELAJAR'!C10)</f>
        <v>4 ETE</v>
      </c>
      <c r="D14" s="241" t="str">
        <f>IF(OR(F14=0,F14=""),"",'DAFTAR PELAJAR'!D10)</f>
        <v>980812016515</v>
      </c>
      <c r="E14" s="240" t="str">
        <f>IF(OR(F14=0,F14=""),"",'DAFTAR PELAJAR'!E10)</f>
        <v>K591CETE004</v>
      </c>
      <c r="F14" s="242">
        <f>IF(OR('DAFTAR PELAJAR'!J10=0,'DAFTAR PELAJAR'!J10=""),"",'DAFTAR PELAJAR'!J10)</f>
        <v>1</v>
      </c>
      <c r="G14" s="42"/>
      <c r="H14" s="5"/>
      <c r="I14" s="5"/>
      <c r="J14" s="5"/>
      <c r="K14" s="5"/>
      <c r="L14" s="5"/>
      <c r="M14" s="5"/>
      <c r="N14" s="5"/>
      <c r="O14" s="5"/>
      <c r="P14" s="45"/>
      <c r="Q14" s="453" t="str">
        <f t="shared" si="0"/>
        <v/>
      </c>
      <c r="R14" s="42"/>
      <c r="S14" s="5"/>
      <c r="T14" s="5"/>
      <c r="U14" s="5"/>
      <c r="V14" s="5"/>
      <c r="W14" s="5"/>
      <c r="X14" s="5"/>
      <c r="Y14" s="5"/>
      <c r="Z14" s="5"/>
      <c r="AA14" s="45"/>
      <c r="AB14" s="224" t="str">
        <f t="shared" si="1"/>
        <v/>
      </c>
      <c r="AC14" s="42"/>
      <c r="AD14" s="5"/>
      <c r="AE14" s="5"/>
      <c r="AF14" s="5"/>
      <c r="AG14" s="5"/>
      <c r="AH14" s="5"/>
      <c r="AI14" s="5"/>
      <c r="AJ14" s="5"/>
      <c r="AK14" s="5"/>
      <c r="AL14" s="45"/>
      <c r="AM14" s="394" t="str">
        <f t="shared" si="2"/>
        <v/>
      </c>
    </row>
    <row r="15" spans="1:39">
      <c r="A15" s="4">
        <v>4</v>
      </c>
      <c r="B15" s="239" t="str">
        <f>IF(OR(F15=0,F15=""),"",'DAFTAR PELAJAR'!B11)</f>
        <v>MOHAMAD KAMAL BIN ISMAIL</v>
      </c>
      <c r="C15" s="240" t="str">
        <f>IF(OR(F15=0,F15=""),"",'DAFTAR PELAJAR'!C11)</f>
        <v>4 ETE</v>
      </c>
      <c r="D15" s="241" t="str">
        <f>IF(OR(F15=0,F15=""),"",'DAFTAR PELAJAR'!D11)</f>
        <v>980121065107</v>
      </c>
      <c r="E15" s="240" t="str">
        <f>IF(OR(F15=0,F15=""),"",'DAFTAR PELAJAR'!E11)</f>
        <v>K591CETE005</v>
      </c>
      <c r="F15" s="242">
        <f>IF(OR('DAFTAR PELAJAR'!J11=0,'DAFTAR PELAJAR'!J11=""),"",'DAFTAR PELAJAR'!J11)</f>
        <v>1</v>
      </c>
      <c r="G15" s="42"/>
      <c r="H15" s="5"/>
      <c r="I15" s="5"/>
      <c r="J15" s="5"/>
      <c r="K15" s="5"/>
      <c r="L15" s="5"/>
      <c r="M15" s="5"/>
      <c r="N15" s="5"/>
      <c r="O15" s="5"/>
      <c r="P15" s="45"/>
      <c r="Q15" s="453" t="str">
        <f t="shared" si="0"/>
        <v/>
      </c>
      <c r="R15" s="42"/>
      <c r="S15" s="5"/>
      <c r="T15" s="5"/>
      <c r="U15" s="5"/>
      <c r="V15" s="5"/>
      <c r="W15" s="5"/>
      <c r="X15" s="5"/>
      <c r="Y15" s="5"/>
      <c r="Z15" s="5"/>
      <c r="AA15" s="45"/>
      <c r="AB15" s="224" t="str">
        <f t="shared" si="1"/>
        <v/>
      </c>
      <c r="AC15" s="42"/>
      <c r="AD15" s="5"/>
      <c r="AE15" s="5"/>
      <c r="AF15" s="5"/>
      <c r="AG15" s="5"/>
      <c r="AH15" s="5"/>
      <c r="AI15" s="5"/>
      <c r="AJ15" s="5"/>
      <c r="AK15" s="5"/>
      <c r="AL15" s="45"/>
      <c r="AM15" s="394" t="str">
        <f t="shared" si="2"/>
        <v/>
      </c>
    </row>
    <row r="16" spans="1:39">
      <c r="A16" s="4">
        <v>5</v>
      </c>
      <c r="B16" s="239" t="str">
        <f>IF(OR(F16=0,F16=""),"",'DAFTAR PELAJAR'!B12)</f>
        <v>MOHAMMAD FITRI BIN SAZLY</v>
      </c>
      <c r="C16" s="240" t="str">
        <f>IF(OR(F16=0,F16=""),"",'DAFTAR PELAJAR'!C12)</f>
        <v>4 ETE</v>
      </c>
      <c r="D16" s="241" t="str">
        <f>IF(OR(F16=0,F16=""),"",'DAFTAR PELAJAR'!D12)</f>
        <v>980130065205</v>
      </c>
      <c r="E16" s="240" t="str">
        <f>IF(OR(F16=0,F16=""),"",'DAFTAR PELAJAR'!E12)</f>
        <v>K591CETE007</v>
      </c>
      <c r="F16" s="242">
        <f>IF(OR('DAFTAR PELAJAR'!J12=0,'DAFTAR PELAJAR'!J12=""),"",'DAFTAR PELAJAR'!J12)</f>
        <v>1</v>
      </c>
      <c r="G16" s="42"/>
      <c r="H16" s="5"/>
      <c r="I16" s="5"/>
      <c r="J16" s="5"/>
      <c r="K16" s="5"/>
      <c r="L16" s="5"/>
      <c r="M16" s="5"/>
      <c r="N16" s="5"/>
      <c r="O16" s="5"/>
      <c r="P16" s="45"/>
      <c r="Q16" s="453" t="str">
        <f t="shared" si="0"/>
        <v/>
      </c>
      <c r="R16" s="42"/>
      <c r="S16" s="5"/>
      <c r="T16" s="5"/>
      <c r="U16" s="5"/>
      <c r="V16" s="5"/>
      <c r="W16" s="5"/>
      <c r="X16" s="5"/>
      <c r="Y16" s="5"/>
      <c r="Z16" s="5"/>
      <c r="AA16" s="45"/>
      <c r="AB16" s="224" t="str">
        <f t="shared" si="1"/>
        <v/>
      </c>
      <c r="AC16" s="42"/>
      <c r="AD16" s="5"/>
      <c r="AE16" s="5"/>
      <c r="AF16" s="5"/>
      <c r="AG16" s="5"/>
      <c r="AH16" s="5"/>
      <c r="AI16" s="5"/>
      <c r="AJ16" s="5"/>
      <c r="AK16" s="5"/>
      <c r="AL16" s="45"/>
      <c r="AM16" s="394" t="str">
        <f t="shared" si="2"/>
        <v/>
      </c>
    </row>
    <row r="17" spans="1:39">
      <c r="A17" s="4">
        <v>6</v>
      </c>
      <c r="B17" s="239" t="str">
        <f>IF(OR(F17=0,F17=""),"",'DAFTAR PELAJAR'!B13)</f>
        <v>MUHAMAD HAKIMIN BIN SUPARMIN</v>
      </c>
      <c r="C17" s="240" t="str">
        <f>IF(OR(F17=0,F17=""),"",'DAFTAR PELAJAR'!C13)</f>
        <v>4 ETE</v>
      </c>
      <c r="D17" s="241" t="str">
        <f>IF(OR(F17=0,F17=""),"",'DAFTAR PELAJAR'!D13)</f>
        <v>981012065233</v>
      </c>
      <c r="E17" s="240" t="str">
        <f>IF(OR(F17=0,F17=""),"",'DAFTAR PELAJAR'!E13)</f>
        <v>K591CETE009</v>
      </c>
      <c r="F17" s="242">
        <f>IF(OR('DAFTAR PELAJAR'!J13=0,'DAFTAR PELAJAR'!J13=""),"",'DAFTAR PELAJAR'!J13)</f>
        <v>1</v>
      </c>
      <c r="G17" s="42"/>
      <c r="H17" s="5"/>
      <c r="I17" s="5"/>
      <c r="J17" s="5"/>
      <c r="K17" s="5"/>
      <c r="L17" s="5"/>
      <c r="M17" s="5"/>
      <c r="N17" s="5"/>
      <c r="O17" s="5"/>
      <c r="P17" s="45"/>
      <c r="Q17" s="453" t="str">
        <f t="shared" si="0"/>
        <v/>
      </c>
      <c r="R17" s="42"/>
      <c r="S17" s="5"/>
      <c r="T17" s="5"/>
      <c r="U17" s="5"/>
      <c r="V17" s="5"/>
      <c r="W17" s="5"/>
      <c r="X17" s="5"/>
      <c r="Y17" s="5"/>
      <c r="Z17" s="5"/>
      <c r="AA17" s="45"/>
      <c r="AB17" s="224" t="str">
        <f t="shared" si="1"/>
        <v/>
      </c>
      <c r="AC17" s="42"/>
      <c r="AD17" s="5"/>
      <c r="AE17" s="5"/>
      <c r="AF17" s="5"/>
      <c r="AG17" s="5"/>
      <c r="AH17" s="5"/>
      <c r="AI17" s="5"/>
      <c r="AJ17" s="5"/>
      <c r="AK17" s="5"/>
      <c r="AL17" s="45"/>
      <c r="AM17" s="394" t="str">
        <f t="shared" si="2"/>
        <v/>
      </c>
    </row>
    <row r="18" spans="1:39">
      <c r="A18" s="4">
        <v>7</v>
      </c>
      <c r="B18" s="239" t="str">
        <f>IF(OR(F18=0,F18=""),"",'DAFTAR PELAJAR'!B14)</f>
        <v>MUHAMMAD AMINUDDIN BIN ROSLIZAN</v>
      </c>
      <c r="C18" s="240" t="str">
        <f>IF(OR(F18=0,F18=""),"",'DAFTAR PELAJAR'!C14)</f>
        <v>4 ETE</v>
      </c>
      <c r="D18" s="241" t="str">
        <f>IF(OR(F18=0,F18=""),"",'DAFTAR PELAJAR'!D14)</f>
        <v>980309085273</v>
      </c>
      <c r="E18" s="240" t="str">
        <f>IF(OR(F18=0,F18=""),"",'DAFTAR PELAJAR'!E14)</f>
        <v>K591CETE010</v>
      </c>
      <c r="F18" s="242">
        <f>IF(OR('DAFTAR PELAJAR'!J14=0,'DAFTAR PELAJAR'!J14=""),"",'DAFTAR PELAJAR'!J14)</f>
        <v>1</v>
      </c>
      <c r="G18" s="39"/>
      <c r="H18" s="7"/>
      <c r="I18" s="7"/>
      <c r="J18" s="7"/>
      <c r="K18" s="7"/>
      <c r="L18" s="7"/>
      <c r="M18" s="7"/>
      <c r="N18" s="7"/>
      <c r="O18" s="7"/>
      <c r="P18" s="46"/>
      <c r="Q18" s="454" t="str">
        <f t="shared" si="0"/>
        <v/>
      </c>
      <c r="R18" s="39"/>
      <c r="S18" s="7"/>
      <c r="T18" s="7"/>
      <c r="U18" s="7"/>
      <c r="V18" s="7"/>
      <c r="W18" s="7"/>
      <c r="X18" s="7"/>
      <c r="Y18" s="7"/>
      <c r="Z18" s="7"/>
      <c r="AA18" s="46"/>
      <c r="AB18" s="224" t="str">
        <f t="shared" si="1"/>
        <v/>
      </c>
      <c r="AC18" s="39"/>
      <c r="AD18" s="7"/>
      <c r="AE18" s="7"/>
      <c r="AF18" s="7"/>
      <c r="AG18" s="7"/>
      <c r="AH18" s="7"/>
      <c r="AI18" s="7"/>
      <c r="AJ18" s="7"/>
      <c r="AK18" s="7"/>
      <c r="AL18" s="46"/>
      <c r="AM18" s="394" t="str">
        <f t="shared" si="2"/>
        <v/>
      </c>
    </row>
    <row r="19" spans="1:39">
      <c r="A19" s="4">
        <v>8</v>
      </c>
      <c r="B19" s="239" t="str">
        <f>IF(OR(F19=0,F19=""),"",'DAFTAR PELAJAR'!B15)</f>
        <v>MUHAMMAD ASYIQ BIN KAMARUZAMAN</v>
      </c>
      <c r="C19" s="240" t="str">
        <f>IF(OR(F19=0,F19=""),"",'DAFTAR PELAJAR'!C15)</f>
        <v>4 ETE</v>
      </c>
      <c r="D19" s="241" t="str">
        <f>IF(OR(F19=0,F19=""),"",'DAFTAR PELAJAR'!D15)</f>
        <v>980426065335</v>
      </c>
      <c r="E19" s="240" t="str">
        <f>IF(OR(F19=0,F19=""),"",'DAFTAR PELAJAR'!E15)</f>
        <v>K591CETE011</v>
      </c>
      <c r="F19" s="242">
        <f>IF(OR('DAFTAR PELAJAR'!J15=0,'DAFTAR PELAJAR'!J15=""),"",'DAFTAR PELAJAR'!J15)</f>
        <v>1</v>
      </c>
      <c r="G19" s="39"/>
      <c r="H19" s="7"/>
      <c r="I19" s="7"/>
      <c r="J19" s="7"/>
      <c r="K19" s="7"/>
      <c r="L19" s="7"/>
      <c r="M19" s="7"/>
      <c r="N19" s="7"/>
      <c r="O19" s="7"/>
      <c r="P19" s="46"/>
      <c r="Q19" s="454" t="str">
        <f t="shared" si="0"/>
        <v/>
      </c>
      <c r="R19" s="39"/>
      <c r="S19" s="7"/>
      <c r="T19" s="7"/>
      <c r="U19" s="7"/>
      <c r="V19" s="7"/>
      <c r="W19" s="7"/>
      <c r="X19" s="7"/>
      <c r="Y19" s="7"/>
      <c r="Z19" s="7"/>
      <c r="AA19" s="46"/>
      <c r="AB19" s="224" t="str">
        <f t="shared" si="1"/>
        <v/>
      </c>
      <c r="AC19" s="39"/>
      <c r="AD19" s="7"/>
      <c r="AE19" s="7"/>
      <c r="AF19" s="7"/>
      <c r="AG19" s="7"/>
      <c r="AH19" s="7"/>
      <c r="AI19" s="7"/>
      <c r="AJ19" s="7"/>
      <c r="AK19" s="7"/>
      <c r="AL19" s="46"/>
      <c r="AM19" s="394" t="str">
        <f t="shared" si="2"/>
        <v/>
      </c>
    </row>
    <row r="20" spans="1:39">
      <c r="A20" s="4">
        <v>9</v>
      </c>
      <c r="B20" s="239" t="str">
        <f>IF(OR(F20=0,F20=""),"",'DAFTAR PELAJAR'!B16)</f>
        <v>MUHAMMAD FAIZULRULLAH BIN ZULKEFLI</v>
      </c>
      <c r="C20" s="240" t="str">
        <f>IF(OR(F20=0,F20=""),"",'DAFTAR PELAJAR'!C16)</f>
        <v>4 ETE</v>
      </c>
      <c r="D20" s="241" t="str">
        <f>IF(OR(F20=0,F20=""),"",'DAFTAR PELAJAR'!D16)</f>
        <v>981015145765</v>
      </c>
      <c r="E20" s="240" t="str">
        <f>IF(OR(F20=0,F20=""),"",'DAFTAR PELAJAR'!E16)</f>
        <v>K591CETE012</v>
      </c>
      <c r="F20" s="242">
        <f>IF(OR('DAFTAR PELAJAR'!J16=0,'DAFTAR PELAJAR'!J16=""),"",'DAFTAR PELAJAR'!J16)</f>
        <v>1</v>
      </c>
      <c r="G20" s="39"/>
      <c r="H20" s="7"/>
      <c r="I20" s="7"/>
      <c r="J20" s="7"/>
      <c r="K20" s="7"/>
      <c r="L20" s="7"/>
      <c r="M20" s="7"/>
      <c r="N20" s="7"/>
      <c r="O20" s="7"/>
      <c r="P20" s="46"/>
      <c r="Q20" s="454" t="str">
        <f t="shared" si="0"/>
        <v/>
      </c>
      <c r="R20" s="39"/>
      <c r="S20" s="7"/>
      <c r="T20" s="7"/>
      <c r="U20" s="7"/>
      <c r="V20" s="7"/>
      <c r="W20" s="7"/>
      <c r="X20" s="7"/>
      <c r="Y20" s="7"/>
      <c r="Z20" s="7"/>
      <c r="AA20" s="46"/>
      <c r="AB20" s="224" t="str">
        <f t="shared" si="1"/>
        <v/>
      </c>
      <c r="AC20" s="39"/>
      <c r="AD20" s="7"/>
      <c r="AE20" s="7"/>
      <c r="AF20" s="7"/>
      <c r="AG20" s="7"/>
      <c r="AH20" s="7"/>
      <c r="AI20" s="7"/>
      <c r="AJ20" s="7"/>
      <c r="AK20" s="7"/>
      <c r="AL20" s="46"/>
      <c r="AM20" s="394" t="str">
        <f t="shared" si="2"/>
        <v/>
      </c>
    </row>
    <row r="21" spans="1:39">
      <c r="A21" s="4">
        <v>10</v>
      </c>
      <c r="B21" s="239" t="str">
        <f>IF(OR(F21=0,F21=""),"",'DAFTAR PELAJAR'!B17)</f>
        <v>MUHAMMAD FAKHRULLAH BIN JAFFRI</v>
      </c>
      <c r="C21" s="240" t="str">
        <f>IF(OR(F21=0,F21=""),"",'DAFTAR PELAJAR'!C17)</f>
        <v>4 ETE</v>
      </c>
      <c r="D21" s="241">
        <f>IF(OR(F21=0,F21=""),"",'DAFTAR PELAJAR'!D17)</f>
        <v>980310065835</v>
      </c>
      <c r="E21" s="240" t="str">
        <f>IF(OR(F21=0,F21=""),"",'DAFTAR PELAJAR'!E17)</f>
        <v>K591CETE013</v>
      </c>
      <c r="F21" s="242">
        <f>IF(OR('DAFTAR PELAJAR'!J17=0,'DAFTAR PELAJAR'!J17=""),"",'DAFTAR PELAJAR'!J17)</f>
        <v>1</v>
      </c>
      <c r="G21" s="39"/>
      <c r="H21" s="7"/>
      <c r="I21" s="7"/>
      <c r="J21" s="7"/>
      <c r="K21" s="7"/>
      <c r="L21" s="7"/>
      <c r="M21" s="7"/>
      <c r="N21" s="7"/>
      <c r="O21" s="7"/>
      <c r="P21" s="46"/>
      <c r="Q21" s="454" t="str">
        <f t="shared" si="0"/>
        <v/>
      </c>
      <c r="R21" s="39"/>
      <c r="S21" s="7"/>
      <c r="T21" s="7"/>
      <c r="U21" s="7"/>
      <c r="V21" s="7"/>
      <c r="W21" s="7"/>
      <c r="X21" s="7"/>
      <c r="Y21" s="7"/>
      <c r="Z21" s="7"/>
      <c r="AA21" s="46"/>
      <c r="AB21" s="224" t="str">
        <f t="shared" si="1"/>
        <v/>
      </c>
      <c r="AC21" s="39"/>
      <c r="AD21" s="7"/>
      <c r="AE21" s="7"/>
      <c r="AF21" s="7"/>
      <c r="AG21" s="7"/>
      <c r="AH21" s="7"/>
      <c r="AI21" s="7"/>
      <c r="AJ21" s="7"/>
      <c r="AK21" s="7"/>
      <c r="AL21" s="46"/>
      <c r="AM21" s="394" t="str">
        <f t="shared" si="2"/>
        <v/>
      </c>
    </row>
    <row r="22" spans="1:39">
      <c r="A22" s="4">
        <v>11</v>
      </c>
      <c r="B22" s="244" t="str">
        <f>IF(OR(F22=0,F22=""),"",'DAFTAR PELAJAR'!B18)</f>
        <v>MUHAMMAD HAFIZUDDIN BIN SALEHUDDIN</v>
      </c>
      <c r="C22" s="240" t="str">
        <f>IF(OR(F22=0,F22=""),"",'DAFTAR PELAJAR'!C18)</f>
        <v>4 ETE</v>
      </c>
      <c r="D22" s="245" t="str">
        <f>IF(OR(F22=0,F22=""),"",'DAFTAR PELAJAR'!D18)</f>
        <v>981113065785</v>
      </c>
      <c r="E22" s="240" t="str">
        <f>IF(OR(F22=0,F22=""),"",'DAFTAR PELAJAR'!E18)</f>
        <v>K591CETE014</v>
      </c>
      <c r="F22" s="242">
        <f>IF(OR('DAFTAR PELAJAR'!J18=0,'DAFTAR PELAJAR'!J18=""),"",'DAFTAR PELAJAR'!J18)</f>
        <v>1</v>
      </c>
      <c r="G22" s="39"/>
      <c r="H22" s="7"/>
      <c r="I22" s="7"/>
      <c r="J22" s="7"/>
      <c r="K22" s="7"/>
      <c r="L22" s="7"/>
      <c r="M22" s="7"/>
      <c r="N22" s="7"/>
      <c r="O22" s="7"/>
      <c r="P22" s="46"/>
      <c r="Q22" s="454" t="str">
        <f t="shared" si="0"/>
        <v/>
      </c>
      <c r="R22" s="39"/>
      <c r="S22" s="7"/>
      <c r="T22" s="7"/>
      <c r="U22" s="7"/>
      <c r="V22" s="7"/>
      <c r="W22" s="7"/>
      <c r="X22" s="7"/>
      <c r="Y22" s="7"/>
      <c r="Z22" s="7"/>
      <c r="AA22" s="46"/>
      <c r="AB22" s="224" t="str">
        <f t="shared" si="1"/>
        <v/>
      </c>
      <c r="AC22" s="39"/>
      <c r="AD22" s="7"/>
      <c r="AE22" s="7"/>
      <c r="AF22" s="7"/>
      <c r="AG22" s="7"/>
      <c r="AH22" s="7"/>
      <c r="AI22" s="7"/>
      <c r="AJ22" s="7"/>
      <c r="AK22" s="7"/>
      <c r="AL22" s="46"/>
      <c r="AM22" s="394" t="str">
        <f t="shared" si="2"/>
        <v/>
      </c>
    </row>
    <row r="23" spans="1:39">
      <c r="A23" s="4">
        <v>12</v>
      </c>
      <c r="B23" s="239" t="str">
        <f>IF(OR(F23=0,F23=""),"",'DAFTAR PELAJAR'!B19)</f>
        <v>MUHAMMAD IKHWAN BIN ZULKIPLI</v>
      </c>
      <c r="C23" s="240" t="str">
        <f>IF(OR(F23=0,F23=""),"",'DAFTAR PELAJAR'!C19)</f>
        <v>4 ETE</v>
      </c>
      <c r="D23" s="241" t="str">
        <f>IF(OR(F23=0,F23=""),"",'DAFTAR PELAJAR'!D19)</f>
        <v>980123065629</v>
      </c>
      <c r="E23" s="240" t="str">
        <f>IF(OR(F23=0,F23=""),"",'DAFTAR PELAJAR'!E19)</f>
        <v>K591CETE015</v>
      </c>
      <c r="F23" s="242">
        <f>IF(OR('DAFTAR PELAJAR'!J19=0,'DAFTAR PELAJAR'!J19=""),"",'DAFTAR PELAJAR'!J19)</f>
        <v>1</v>
      </c>
      <c r="G23" s="39"/>
      <c r="H23" s="7"/>
      <c r="I23" s="7"/>
      <c r="J23" s="7"/>
      <c r="K23" s="7"/>
      <c r="L23" s="7"/>
      <c r="M23" s="7"/>
      <c r="N23" s="7"/>
      <c r="O23" s="7"/>
      <c r="P23" s="46"/>
      <c r="Q23" s="454" t="str">
        <f t="shared" si="0"/>
        <v/>
      </c>
      <c r="R23" s="39"/>
      <c r="S23" s="7"/>
      <c r="T23" s="7"/>
      <c r="U23" s="7"/>
      <c r="V23" s="7"/>
      <c r="W23" s="7"/>
      <c r="X23" s="7"/>
      <c r="Y23" s="7"/>
      <c r="Z23" s="7"/>
      <c r="AA23" s="46"/>
      <c r="AB23" s="224" t="str">
        <f t="shared" si="1"/>
        <v/>
      </c>
      <c r="AC23" s="39"/>
      <c r="AD23" s="7"/>
      <c r="AE23" s="7"/>
      <c r="AF23" s="7"/>
      <c r="AG23" s="7"/>
      <c r="AH23" s="7"/>
      <c r="AI23" s="7"/>
      <c r="AJ23" s="7"/>
      <c r="AK23" s="7"/>
      <c r="AL23" s="46"/>
      <c r="AM23" s="394" t="str">
        <f t="shared" si="2"/>
        <v/>
      </c>
    </row>
    <row r="24" spans="1:39">
      <c r="A24" s="4">
        <v>13</v>
      </c>
      <c r="B24" s="239" t="str">
        <f>IF(OR(F24=0,F24=""),"",'DAFTAR PELAJAR'!B20)</f>
        <v>MUHAMMAD SYAHIRAN IZZ BIN MAT NOH</v>
      </c>
      <c r="C24" s="240" t="str">
        <f>IF(OR(F24=0,F24=""),"",'DAFTAR PELAJAR'!C20)</f>
        <v>4 ETE</v>
      </c>
      <c r="D24" s="241" t="str">
        <f>IF(OR(F24=0,F24=""),"",'DAFTAR PELAJAR'!D20)</f>
        <v>981013065809</v>
      </c>
      <c r="E24" s="240" t="str">
        <f>IF(OR(F24=0,F24=""),"",'DAFTAR PELAJAR'!E20)</f>
        <v>K591CETE016</v>
      </c>
      <c r="F24" s="242">
        <f>IF(OR('DAFTAR PELAJAR'!J20=0,'DAFTAR PELAJAR'!J20=""),"",'DAFTAR PELAJAR'!J20)</f>
        <v>1</v>
      </c>
      <c r="G24" s="39"/>
      <c r="H24" s="7"/>
      <c r="I24" s="7"/>
      <c r="J24" s="7"/>
      <c r="K24" s="7"/>
      <c r="L24" s="7"/>
      <c r="M24" s="7"/>
      <c r="N24" s="7"/>
      <c r="O24" s="7"/>
      <c r="P24" s="46"/>
      <c r="Q24" s="454" t="str">
        <f t="shared" si="0"/>
        <v/>
      </c>
      <c r="R24" s="39"/>
      <c r="S24" s="7"/>
      <c r="T24" s="7"/>
      <c r="U24" s="7"/>
      <c r="V24" s="7"/>
      <c r="W24" s="7"/>
      <c r="X24" s="7"/>
      <c r="Y24" s="7"/>
      <c r="Z24" s="7"/>
      <c r="AA24" s="46"/>
      <c r="AB24" s="224" t="str">
        <f t="shared" si="1"/>
        <v/>
      </c>
      <c r="AC24" s="39"/>
      <c r="AD24" s="7"/>
      <c r="AE24" s="7"/>
      <c r="AF24" s="7"/>
      <c r="AG24" s="7"/>
      <c r="AH24" s="7"/>
      <c r="AI24" s="7"/>
      <c r="AJ24" s="7"/>
      <c r="AK24" s="7"/>
      <c r="AL24" s="46"/>
      <c r="AM24" s="394" t="str">
        <f t="shared" si="2"/>
        <v/>
      </c>
    </row>
    <row r="25" spans="1:39">
      <c r="A25" s="4">
        <v>14</v>
      </c>
      <c r="B25" s="239" t="str">
        <f>IF(OR(F25=0,F25=""),"",'DAFTAR PELAJAR'!B21)</f>
        <v>MUHAMMAD ZAKI BIN DAUD</v>
      </c>
      <c r="C25" s="240" t="str">
        <f>IF(OR(F25=0,F25=""),"",'DAFTAR PELAJAR'!C21)</f>
        <v>4 ETE</v>
      </c>
      <c r="D25" s="241" t="str">
        <f>IF(OR(F25=0,F25=""),"",'DAFTAR PELAJAR'!D21)</f>
        <v>981031065183</v>
      </c>
      <c r="E25" s="240" t="str">
        <f>IF(OR(F25=0,F25=""),"",'DAFTAR PELAJAR'!E21)</f>
        <v>K591CETE017</v>
      </c>
      <c r="F25" s="242">
        <f>IF(OR('DAFTAR PELAJAR'!J21=0,'DAFTAR PELAJAR'!J21=""),"",'DAFTAR PELAJAR'!J21)</f>
        <v>1</v>
      </c>
      <c r="G25" s="39"/>
      <c r="H25" s="7"/>
      <c r="I25" s="7"/>
      <c r="J25" s="7"/>
      <c r="K25" s="7"/>
      <c r="L25" s="7"/>
      <c r="M25" s="7"/>
      <c r="N25" s="7"/>
      <c r="O25" s="7"/>
      <c r="P25" s="46"/>
      <c r="Q25" s="454" t="str">
        <f t="shared" si="0"/>
        <v/>
      </c>
      <c r="R25" s="39"/>
      <c r="S25" s="7"/>
      <c r="T25" s="7"/>
      <c r="U25" s="7"/>
      <c r="V25" s="7"/>
      <c r="W25" s="7"/>
      <c r="X25" s="7"/>
      <c r="Y25" s="7"/>
      <c r="Z25" s="7"/>
      <c r="AA25" s="46"/>
      <c r="AB25" s="224" t="str">
        <f t="shared" si="1"/>
        <v/>
      </c>
      <c r="AC25" s="39"/>
      <c r="AD25" s="7"/>
      <c r="AE25" s="7"/>
      <c r="AF25" s="7"/>
      <c r="AG25" s="7"/>
      <c r="AH25" s="7"/>
      <c r="AI25" s="7"/>
      <c r="AJ25" s="7"/>
      <c r="AK25" s="7"/>
      <c r="AL25" s="46"/>
      <c r="AM25" s="394" t="str">
        <f t="shared" si="2"/>
        <v/>
      </c>
    </row>
    <row r="26" spans="1:39">
      <c r="A26" s="4">
        <v>15</v>
      </c>
      <c r="B26" s="239" t="str">
        <f>IF(OR(F26=0,F26=""),"",'DAFTAR PELAJAR'!B22)</f>
        <v>NUR ATHIRAH AUNI BINTI MOHAMED ARIF</v>
      </c>
      <c r="C26" s="240" t="str">
        <f>IF(OR(F26=0,F26=""),"",'DAFTAR PELAJAR'!C22)</f>
        <v>4 ETE</v>
      </c>
      <c r="D26" s="241" t="str">
        <f>IF(OR(F26=0,F26=""),"",'DAFTAR PELAJAR'!D22)</f>
        <v>980907075788</v>
      </c>
      <c r="E26" s="240" t="str">
        <f>IF(OR(F26=0,F26=""),"",'DAFTAR PELAJAR'!E22)</f>
        <v>K591CETE019</v>
      </c>
      <c r="F26" s="242">
        <f>IF(OR('DAFTAR PELAJAR'!J22=0,'DAFTAR PELAJAR'!J22=""),"",'DAFTAR PELAJAR'!J22)</f>
        <v>1</v>
      </c>
      <c r="G26" s="39"/>
      <c r="H26" s="7"/>
      <c r="I26" s="7"/>
      <c r="J26" s="7"/>
      <c r="K26" s="7"/>
      <c r="L26" s="7"/>
      <c r="M26" s="7"/>
      <c r="N26" s="7"/>
      <c r="O26" s="7"/>
      <c r="P26" s="46"/>
      <c r="Q26" s="454" t="str">
        <f t="shared" si="0"/>
        <v/>
      </c>
      <c r="R26" s="39"/>
      <c r="S26" s="7"/>
      <c r="T26" s="7"/>
      <c r="U26" s="7"/>
      <c r="V26" s="7"/>
      <c r="W26" s="7"/>
      <c r="X26" s="7"/>
      <c r="Y26" s="7"/>
      <c r="Z26" s="7"/>
      <c r="AA26" s="46"/>
      <c r="AB26" s="224" t="str">
        <f t="shared" si="1"/>
        <v/>
      </c>
      <c r="AC26" s="39"/>
      <c r="AD26" s="7"/>
      <c r="AE26" s="7"/>
      <c r="AF26" s="7"/>
      <c r="AG26" s="7"/>
      <c r="AH26" s="7"/>
      <c r="AI26" s="7"/>
      <c r="AJ26" s="7"/>
      <c r="AK26" s="7"/>
      <c r="AL26" s="46"/>
      <c r="AM26" s="394" t="str">
        <f t="shared" si="2"/>
        <v/>
      </c>
    </row>
    <row r="27" spans="1:39">
      <c r="A27" s="4">
        <v>16</v>
      </c>
      <c r="B27" s="239" t="str">
        <f>IF(OR(F27=0,F27=""),"",'DAFTAR PELAJAR'!B23)</f>
        <v>NUR AZRI HUSNINA BINTI SARMUJI</v>
      </c>
      <c r="C27" s="240" t="str">
        <f>IF(OR(F27=0,F27=""),"",'DAFTAR PELAJAR'!C23)</f>
        <v>4 ETE</v>
      </c>
      <c r="D27" s="241" t="str">
        <f>IF(OR(F27=0,F27=""),"",'DAFTAR PELAJAR'!D23)</f>
        <v>980422106558</v>
      </c>
      <c r="E27" s="240" t="str">
        <f>IF(OR(F27=0,F27=""),"",'DAFTAR PELAJAR'!E23)</f>
        <v>K591CETE020</v>
      </c>
      <c r="F27" s="242">
        <f>IF(OR('DAFTAR PELAJAR'!J23=0,'DAFTAR PELAJAR'!J23=""),"",'DAFTAR PELAJAR'!J23)</f>
        <v>1</v>
      </c>
      <c r="G27" s="39"/>
      <c r="H27" s="7"/>
      <c r="I27" s="7"/>
      <c r="J27" s="7"/>
      <c r="K27" s="7"/>
      <c r="L27" s="7"/>
      <c r="M27" s="7"/>
      <c r="N27" s="7"/>
      <c r="O27" s="7"/>
      <c r="P27" s="46"/>
      <c r="Q27" s="454" t="str">
        <f t="shared" si="0"/>
        <v/>
      </c>
      <c r="R27" s="39"/>
      <c r="S27" s="7"/>
      <c r="T27" s="7"/>
      <c r="U27" s="7"/>
      <c r="V27" s="7"/>
      <c r="W27" s="7"/>
      <c r="X27" s="7"/>
      <c r="Y27" s="7"/>
      <c r="Z27" s="7"/>
      <c r="AA27" s="46"/>
      <c r="AB27" s="224" t="str">
        <f t="shared" si="1"/>
        <v/>
      </c>
      <c r="AC27" s="39"/>
      <c r="AD27" s="7"/>
      <c r="AE27" s="7"/>
      <c r="AF27" s="7"/>
      <c r="AG27" s="7"/>
      <c r="AH27" s="7"/>
      <c r="AI27" s="7"/>
      <c r="AJ27" s="7"/>
      <c r="AK27" s="7"/>
      <c r="AL27" s="46"/>
      <c r="AM27" s="394" t="str">
        <f t="shared" si="2"/>
        <v/>
      </c>
    </row>
    <row r="28" spans="1:39">
      <c r="A28" s="4">
        <v>17</v>
      </c>
      <c r="B28" s="239" t="str">
        <f>IF(OR(F28=0,F28=""),"",'DAFTAR PELAJAR'!B24)</f>
        <v>NURUL AMIRA SYAFIQAH BINTI AZLI</v>
      </c>
      <c r="C28" s="240" t="str">
        <f>IF(OR(F28=0,F28=""),"",'DAFTAR PELAJAR'!C24)</f>
        <v>4 ETE</v>
      </c>
      <c r="D28" s="241" t="str">
        <f>IF(OR(F28=0,F28=""),"",'DAFTAR PELAJAR'!D24)</f>
        <v>981024065134</v>
      </c>
      <c r="E28" s="240" t="str">
        <f>IF(OR(F28=0,F28=""),"",'DAFTAR PELAJAR'!E24)</f>
        <v>K591CETE021</v>
      </c>
      <c r="F28" s="242">
        <f>IF(OR('DAFTAR PELAJAR'!J24=0,'DAFTAR PELAJAR'!J24=""),"",'DAFTAR PELAJAR'!J24)</f>
        <v>1</v>
      </c>
      <c r="G28" s="39"/>
      <c r="H28" s="7"/>
      <c r="I28" s="7"/>
      <c r="J28" s="7"/>
      <c r="K28" s="7"/>
      <c r="L28" s="7"/>
      <c r="M28" s="7"/>
      <c r="N28" s="7"/>
      <c r="O28" s="7"/>
      <c r="P28" s="46"/>
      <c r="Q28" s="454" t="str">
        <f t="shared" si="0"/>
        <v/>
      </c>
      <c r="R28" s="39"/>
      <c r="S28" s="7"/>
      <c r="T28" s="7"/>
      <c r="U28" s="7"/>
      <c r="V28" s="7"/>
      <c r="W28" s="7"/>
      <c r="X28" s="7"/>
      <c r="Y28" s="7"/>
      <c r="Z28" s="7"/>
      <c r="AA28" s="46"/>
      <c r="AB28" s="224" t="str">
        <f t="shared" si="1"/>
        <v/>
      </c>
      <c r="AC28" s="39"/>
      <c r="AD28" s="7"/>
      <c r="AE28" s="7"/>
      <c r="AF28" s="7"/>
      <c r="AG28" s="7"/>
      <c r="AH28" s="7"/>
      <c r="AI28" s="7"/>
      <c r="AJ28" s="7"/>
      <c r="AK28" s="7"/>
      <c r="AL28" s="46"/>
      <c r="AM28" s="394" t="str">
        <f t="shared" si="2"/>
        <v/>
      </c>
    </row>
    <row r="29" spans="1:39">
      <c r="A29" s="4">
        <v>18</v>
      </c>
      <c r="B29" s="239" t="str">
        <f>IF(OR(F29=0,F29=""),"",'DAFTAR PELAJAR'!B25)</f>
        <v>SHAIQAL SHA AQMAL BIN AZLAN SHAH</v>
      </c>
      <c r="C29" s="240" t="str">
        <f>IF(OR(F29=0,F29=""),"",'DAFTAR PELAJAR'!C25)</f>
        <v>4 ETE</v>
      </c>
      <c r="D29" s="241" t="str">
        <f>IF(OR(F29=0,F29=""),"",'DAFTAR PELAJAR'!D25)</f>
        <v>980226065277</v>
      </c>
      <c r="E29" s="240" t="str">
        <f>IF(OR(F29=0,F29=""),"",'DAFTAR PELAJAR'!E25)</f>
        <v>K591CETE022</v>
      </c>
      <c r="F29" s="242">
        <f>IF(OR('DAFTAR PELAJAR'!J25=0,'DAFTAR PELAJAR'!J25=""),"",'DAFTAR PELAJAR'!J25)</f>
        <v>1</v>
      </c>
      <c r="G29" s="39"/>
      <c r="H29" s="7"/>
      <c r="I29" s="7"/>
      <c r="J29" s="7"/>
      <c r="K29" s="7"/>
      <c r="L29" s="7"/>
      <c r="M29" s="7"/>
      <c r="N29" s="7"/>
      <c r="O29" s="7"/>
      <c r="P29" s="46"/>
      <c r="Q29" s="454" t="str">
        <f t="shared" si="0"/>
        <v/>
      </c>
      <c r="R29" s="39"/>
      <c r="S29" s="7"/>
      <c r="T29" s="7"/>
      <c r="U29" s="7"/>
      <c r="V29" s="7"/>
      <c r="W29" s="7"/>
      <c r="X29" s="7"/>
      <c r="Y29" s="7"/>
      <c r="Z29" s="7"/>
      <c r="AA29" s="46"/>
      <c r="AB29" s="224" t="str">
        <f t="shared" si="1"/>
        <v/>
      </c>
      <c r="AC29" s="39"/>
      <c r="AD29" s="7"/>
      <c r="AE29" s="7"/>
      <c r="AF29" s="7"/>
      <c r="AG29" s="7"/>
      <c r="AH29" s="7"/>
      <c r="AI29" s="7"/>
      <c r="AJ29" s="7"/>
      <c r="AK29" s="7"/>
      <c r="AL29" s="46"/>
      <c r="AM29" s="394" t="str">
        <f t="shared" si="2"/>
        <v/>
      </c>
    </row>
    <row r="30" spans="1:39">
      <c r="A30" s="4">
        <v>19</v>
      </c>
      <c r="B30" s="239" t="str">
        <f>IF(OR(F30=0,F30=""),"",'DAFTAR PELAJAR'!B26)</f>
        <v>TUAN MUHAMMAD AJWAD BIN TUAN MOHAMAD ZAIDI</v>
      </c>
      <c r="C30" s="240" t="str">
        <f>IF(OR(F30=0,F30=""),"",'DAFTAR PELAJAR'!C26)</f>
        <v>4 ETE</v>
      </c>
      <c r="D30" s="241" t="str">
        <f>IF(OR(F30=0,F30=""),"",'DAFTAR PELAJAR'!D26)</f>
        <v>980408036389</v>
      </c>
      <c r="E30" s="240" t="str">
        <f>IF(OR(F30=0,F30=""),"",'DAFTAR PELAJAR'!E26)</f>
        <v>K591CETE024</v>
      </c>
      <c r="F30" s="242">
        <f>IF(OR('DAFTAR PELAJAR'!J26=0,'DAFTAR PELAJAR'!J26=""),"",'DAFTAR PELAJAR'!J26)</f>
        <v>1</v>
      </c>
      <c r="G30" s="39"/>
      <c r="H30" s="7"/>
      <c r="I30" s="7"/>
      <c r="J30" s="7"/>
      <c r="K30" s="7"/>
      <c r="L30" s="7"/>
      <c r="M30" s="7"/>
      <c r="N30" s="7"/>
      <c r="O30" s="7"/>
      <c r="P30" s="46"/>
      <c r="Q30" s="454" t="str">
        <f t="shared" si="0"/>
        <v/>
      </c>
      <c r="R30" s="39"/>
      <c r="S30" s="7"/>
      <c r="T30" s="7"/>
      <c r="U30" s="7"/>
      <c r="V30" s="7"/>
      <c r="W30" s="7"/>
      <c r="X30" s="7"/>
      <c r="Y30" s="7"/>
      <c r="Z30" s="7"/>
      <c r="AA30" s="46"/>
      <c r="AB30" s="224" t="str">
        <f t="shared" si="1"/>
        <v/>
      </c>
      <c r="AC30" s="39"/>
      <c r="AD30" s="7"/>
      <c r="AE30" s="7"/>
      <c r="AF30" s="7"/>
      <c r="AG30" s="7"/>
      <c r="AH30" s="7"/>
      <c r="AI30" s="7"/>
      <c r="AJ30" s="7"/>
      <c r="AK30" s="7"/>
      <c r="AL30" s="46"/>
      <c r="AM30" s="394" t="str">
        <f t="shared" si="2"/>
        <v/>
      </c>
    </row>
    <row r="31" spans="1:39">
      <c r="A31" s="4">
        <v>20</v>
      </c>
      <c r="B31" s="239" t="str">
        <f>IF(OR(F31=0,F31=""),"",'DAFTAR PELAJAR'!B27)</f>
        <v>MUHAMMAD AFNAN AMIN BIN BAHARUDIN</v>
      </c>
      <c r="C31" s="240" t="str">
        <f>IF(OR(F31=0,F31=""),"",'DAFTAR PELAJAR'!C27)</f>
        <v>4 ETE</v>
      </c>
      <c r="D31" s="241">
        <f>IF(OR(F31=0,F31=""),"",'DAFTAR PELAJAR'!D27)</f>
        <v>980720065505</v>
      </c>
      <c r="E31" s="240" t="str">
        <f>IF(OR(F31=0,F31=""),"",'DAFTAR PELAJAR'!E27)</f>
        <v>K621CETE012</v>
      </c>
      <c r="F31" s="242">
        <f>IF(OR('DAFTAR PELAJAR'!J27=0,'DAFTAR PELAJAR'!J27=""),"",'DAFTAR PELAJAR'!J27)</f>
        <v>1</v>
      </c>
      <c r="G31" s="39"/>
      <c r="H31" s="7"/>
      <c r="I31" s="7"/>
      <c r="J31" s="7"/>
      <c r="K31" s="7"/>
      <c r="L31" s="7"/>
      <c r="M31" s="7"/>
      <c r="N31" s="7"/>
      <c r="O31" s="7"/>
      <c r="P31" s="46"/>
      <c r="Q31" s="454" t="str">
        <f t="shared" si="0"/>
        <v/>
      </c>
      <c r="R31" s="39"/>
      <c r="S31" s="7"/>
      <c r="T31" s="7"/>
      <c r="U31" s="7"/>
      <c r="V31" s="7"/>
      <c r="W31" s="7"/>
      <c r="X31" s="7"/>
      <c r="Y31" s="7"/>
      <c r="Z31" s="7"/>
      <c r="AA31" s="46"/>
      <c r="AB31" s="224" t="str">
        <f t="shared" si="1"/>
        <v/>
      </c>
      <c r="AC31" s="39"/>
      <c r="AD31" s="7"/>
      <c r="AE31" s="7"/>
      <c r="AF31" s="7"/>
      <c r="AG31" s="7"/>
      <c r="AH31" s="7"/>
      <c r="AI31" s="7"/>
      <c r="AJ31" s="7"/>
      <c r="AK31" s="7"/>
      <c r="AL31" s="46"/>
      <c r="AM31" s="394" t="str">
        <f t="shared" si="2"/>
        <v/>
      </c>
    </row>
    <row r="32" spans="1:39">
      <c r="A32" s="4">
        <v>21</v>
      </c>
      <c r="B32" s="239" t="str">
        <f>IF(OR(F32=0,F32=""),"",'DAFTAR PELAJAR'!B28)</f>
        <v>IKHMAL BIN AHMAD SAHARUDIN</v>
      </c>
      <c r="C32" s="240" t="str">
        <f>IF(OR(F32=0,F32=""),"",'DAFTAR PELAJAR'!C28)</f>
        <v>4 ETE</v>
      </c>
      <c r="D32" s="241">
        <f>IF(OR(F32=0,F32=""),"",'DAFTAR PELAJAR'!D28)</f>
        <v>980927065659</v>
      </c>
      <c r="E32" s="240" t="str">
        <f>IF(OR(F32=0,F32=""),"",'DAFTAR PELAJAR'!E28)</f>
        <v>K621CETE007</v>
      </c>
      <c r="F32" s="242">
        <f>IF(OR('DAFTAR PELAJAR'!J28=0,'DAFTAR PELAJAR'!J28=""),"",'DAFTAR PELAJAR'!J28)</f>
        <v>1</v>
      </c>
      <c r="G32" s="39"/>
      <c r="H32" s="7"/>
      <c r="I32" s="7"/>
      <c r="J32" s="7"/>
      <c r="K32" s="7"/>
      <c r="L32" s="7"/>
      <c r="M32" s="7"/>
      <c r="N32" s="7"/>
      <c r="O32" s="7"/>
      <c r="P32" s="46"/>
      <c r="Q32" s="454" t="str">
        <f t="shared" si="0"/>
        <v/>
      </c>
      <c r="R32" s="39"/>
      <c r="S32" s="7"/>
      <c r="T32" s="7"/>
      <c r="U32" s="7"/>
      <c r="V32" s="7"/>
      <c r="W32" s="7"/>
      <c r="X32" s="7"/>
      <c r="Y32" s="7"/>
      <c r="Z32" s="7"/>
      <c r="AA32" s="46"/>
      <c r="AB32" s="224" t="str">
        <f t="shared" si="1"/>
        <v/>
      </c>
      <c r="AC32" s="39"/>
      <c r="AD32" s="7"/>
      <c r="AE32" s="7"/>
      <c r="AF32" s="7"/>
      <c r="AG32" s="7"/>
      <c r="AH32" s="7"/>
      <c r="AI32" s="7"/>
      <c r="AJ32" s="7"/>
      <c r="AK32" s="7"/>
      <c r="AL32" s="46"/>
      <c r="AM32" s="394" t="str">
        <f t="shared" si="2"/>
        <v/>
      </c>
    </row>
    <row r="33" spans="1:39">
      <c r="A33" s="4">
        <v>22</v>
      </c>
      <c r="B33" s="239" t="str">
        <f>IF(OR(F33=0,F33=""),"",'DAFTAR PELAJAR'!B29)</f>
        <v>ABU SAID BIN AZMIN</v>
      </c>
      <c r="C33" s="240" t="str">
        <f>IF(OR(F33=0,F33=""),"",'DAFTAR PELAJAR'!C29)</f>
        <v>4 ETN</v>
      </c>
      <c r="D33" s="241">
        <f>IF(OR(F33=0,F33=""),"",'DAFTAR PELAJAR'!D29)</f>
        <v>980120145201</v>
      </c>
      <c r="E33" s="240" t="str">
        <f>IF(OR(F33=0,F33=""),"",'DAFTAR PELAJAR'!E29)</f>
        <v>K591CETN002</v>
      </c>
      <c r="F33" s="242">
        <f>IF(OR('DAFTAR PELAJAR'!J29=0,'DAFTAR PELAJAR'!J29=""),"",'DAFTAR PELAJAR'!J29)</f>
        <v>1</v>
      </c>
      <c r="G33" s="39"/>
      <c r="H33" s="7"/>
      <c r="I33" s="7"/>
      <c r="J33" s="7"/>
      <c r="K33" s="7"/>
      <c r="L33" s="7"/>
      <c r="M33" s="7"/>
      <c r="N33" s="7"/>
      <c r="O33" s="7"/>
      <c r="P33" s="46"/>
      <c r="Q33" s="454" t="str">
        <f t="shared" si="0"/>
        <v/>
      </c>
      <c r="R33" s="39"/>
      <c r="S33" s="7"/>
      <c r="T33" s="7"/>
      <c r="U33" s="7"/>
      <c r="V33" s="7"/>
      <c r="W33" s="7"/>
      <c r="X33" s="7"/>
      <c r="Y33" s="7"/>
      <c r="Z33" s="7"/>
      <c r="AA33" s="46"/>
      <c r="AB33" s="224" t="str">
        <f t="shared" si="1"/>
        <v/>
      </c>
      <c r="AC33" s="39"/>
      <c r="AD33" s="7"/>
      <c r="AE33" s="7"/>
      <c r="AF33" s="7"/>
      <c r="AG33" s="7"/>
      <c r="AH33" s="7"/>
      <c r="AI33" s="7"/>
      <c r="AJ33" s="7"/>
      <c r="AK33" s="7"/>
      <c r="AL33" s="46"/>
      <c r="AM33" s="394" t="str">
        <f t="shared" si="2"/>
        <v/>
      </c>
    </row>
    <row r="34" spans="1:39">
      <c r="A34" s="4">
        <v>23</v>
      </c>
      <c r="B34" s="239" t="str">
        <f>IF(OR(F34=0,F34=""),"",'DAFTAR PELAJAR'!B30)</f>
        <v>FATHIN NAJIHAH BINTI MOHMAD NIZAM</v>
      </c>
      <c r="C34" s="240" t="str">
        <f>IF(OR(F34=0,F34=""),"",'DAFTAR PELAJAR'!C30)</f>
        <v>4 ETN</v>
      </c>
      <c r="D34" s="245" t="str">
        <f>IF(OR(F34=0,F34=""),"",'DAFTAR PELAJAR'!D30)</f>
        <v>981127066156</v>
      </c>
      <c r="E34" s="240" t="str">
        <f>IF(OR(F34=0,F34=""),"",'DAFTAR PELAJAR'!E30)</f>
        <v>K591CETN003</v>
      </c>
      <c r="F34" s="242">
        <f>IF(OR('DAFTAR PELAJAR'!J30=0,'DAFTAR PELAJAR'!J30=""),"",'DAFTAR PELAJAR'!J30)</f>
        <v>1</v>
      </c>
      <c r="G34" s="39"/>
      <c r="H34" s="7"/>
      <c r="I34" s="7"/>
      <c r="J34" s="7"/>
      <c r="K34" s="7"/>
      <c r="L34" s="7"/>
      <c r="M34" s="7"/>
      <c r="N34" s="7"/>
      <c r="O34" s="7"/>
      <c r="P34" s="46"/>
      <c r="Q34" s="454" t="str">
        <f t="shared" si="0"/>
        <v/>
      </c>
      <c r="R34" s="39"/>
      <c r="S34" s="7"/>
      <c r="T34" s="7"/>
      <c r="U34" s="7"/>
      <c r="V34" s="7"/>
      <c r="W34" s="7"/>
      <c r="X34" s="7"/>
      <c r="Y34" s="7"/>
      <c r="Z34" s="7"/>
      <c r="AA34" s="46"/>
      <c r="AB34" s="224" t="str">
        <f t="shared" si="1"/>
        <v/>
      </c>
      <c r="AC34" s="39"/>
      <c r="AD34" s="7"/>
      <c r="AE34" s="7"/>
      <c r="AF34" s="7"/>
      <c r="AG34" s="7"/>
      <c r="AH34" s="7"/>
      <c r="AI34" s="7"/>
      <c r="AJ34" s="7"/>
      <c r="AK34" s="7"/>
      <c r="AL34" s="46"/>
      <c r="AM34" s="394" t="str">
        <f t="shared" si="2"/>
        <v/>
      </c>
    </row>
    <row r="35" spans="1:39">
      <c r="A35" s="4">
        <v>24</v>
      </c>
      <c r="B35" s="239" t="str">
        <f>IF(OR(F35=0,F35=""),"",'DAFTAR PELAJAR'!B31)</f>
        <v>MOHAMAD KHAIRUL SYAPIQ BIN RASIDI</v>
      </c>
      <c r="C35" s="240" t="str">
        <f>IF(OR(F35=0,F35=""),"",'DAFTAR PELAJAR'!C31)</f>
        <v>4 ETN</v>
      </c>
      <c r="D35" s="245">
        <f>IF(OR(F35=0,F35=""),"",'DAFTAR PELAJAR'!D31)</f>
        <v>980711065473</v>
      </c>
      <c r="E35" s="240" t="str">
        <f>IF(OR(F35=0,F35=""),"",'DAFTAR PELAJAR'!E31)</f>
        <v>K591CETN004</v>
      </c>
      <c r="F35" s="242">
        <f>IF(OR('DAFTAR PELAJAR'!J31=0,'DAFTAR PELAJAR'!J31=""),"",'DAFTAR PELAJAR'!J31)</f>
        <v>1</v>
      </c>
      <c r="G35" s="39"/>
      <c r="H35" s="7"/>
      <c r="I35" s="7"/>
      <c r="J35" s="7"/>
      <c r="K35" s="7"/>
      <c r="L35" s="7"/>
      <c r="M35" s="7"/>
      <c r="N35" s="7"/>
      <c r="O35" s="7"/>
      <c r="P35" s="46"/>
      <c r="Q35" s="454" t="str">
        <f t="shared" si="0"/>
        <v/>
      </c>
      <c r="R35" s="39"/>
      <c r="S35" s="7"/>
      <c r="T35" s="7"/>
      <c r="U35" s="7"/>
      <c r="V35" s="7"/>
      <c r="W35" s="7"/>
      <c r="X35" s="7"/>
      <c r="Y35" s="7"/>
      <c r="Z35" s="7"/>
      <c r="AA35" s="46"/>
      <c r="AB35" s="224" t="str">
        <f t="shared" si="1"/>
        <v/>
      </c>
      <c r="AC35" s="39"/>
      <c r="AD35" s="7"/>
      <c r="AE35" s="7"/>
      <c r="AF35" s="7"/>
      <c r="AG35" s="7"/>
      <c r="AH35" s="7"/>
      <c r="AI35" s="7"/>
      <c r="AJ35" s="7"/>
      <c r="AK35" s="7"/>
      <c r="AL35" s="46"/>
      <c r="AM35" s="394" t="str">
        <f t="shared" si="2"/>
        <v/>
      </c>
    </row>
    <row r="36" spans="1:39">
      <c r="A36" s="4">
        <v>25</v>
      </c>
      <c r="B36" s="239" t="str">
        <f>IF(OR(F36=0,F36=""),"",'DAFTAR PELAJAR'!B32)</f>
        <v>MOHAMAD QAYYUM BIN ABDUL HALIM</v>
      </c>
      <c r="C36" s="240" t="str">
        <f>IF(OR(F36=0,F36=""),"",'DAFTAR PELAJAR'!C32)</f>
        <v>4 ETN</v>
      </c>
      <c r="D36" s="245">
        <f>IF(OR(F36=0,F36=""),"",'DAFTAR PELAJAR'!D32)</f>
        <v>980524065101</v>
      </c>
      <c r="E36" s="240" t="str">
        <f>IF(OR(F36=0,F36=""),"",'DAFTAR PELAJAR'!E32)</f>
        <v>K591CETN005</v>
      </c>
      <c r="F36" s="242">
        <f>IF(OR('DAFTAR PELAJAR'!J32=0,'DAFTAR PELAJAR'!J32=""),"",'DAFTAR PELAJAR'!J32)</f>
        <v>1</v>
      </c>
      <c r="G36" s="39"/>
      <c r="H36" s="7"/>
      <c r="I36" s="7"/>
      <c r="J36" s="7"/>
      <c r="K36" s="7"/>
      <c r="L36" s="7"/>
      <c r="M36" s="7"/>
      <c r="N36" s="7"/>
      <c r="O36" s="7"/>
      <c r="P36" s="46"/>
      <c r="Q36" s="454" t="str">
        <f t="shared" si="0"/>
        <v/>
      </c>
      <c r="R36" s="39"/>
      <c r="S36" s="7"/>
      <c r="T36" s="7"/>
      <c r="U36" s="7"/>
      <c r="V36" s="7"/>
      <c r="W36" s="7"/>
      <c r="X36" s="7"/>
      <c r="Y36" s="7"/>
      <c r="Z36" s="7"/>
      <c r="AA36" s="46"/>
      <c r="AB36" s="224" t="str">
        <f t="shared" si="1"/>
        <v/>
      </c>
      <c r="AC36" s="39"/>
      <c r="AD36" s="7"/>
      <c r="AE36" s="7"/>
      <c r="AF36" s="5"/>
      <c r="AG36" s="7"/>
      <c r="AH36" s="7"/>
      <c r="AI36" s="7"/>
      <c r="AJ36" s="7"/>
      <c r="AK36" s="7"/>
      <c r="AL36" s="46"/>
      <c r="AM36" s="394" t="str">
        <f t="shared" si="2"/>
        <v/>
      </c>
    </row>
    <row r="37" spans="1:39">
      <c r="A37" s="4">
        <v>26</v>
      </c>
      <c r="B37" s="239" t="str">
        <f>IF(OR(F37=0,F37=""),"",'DAFTAR PELAJAR'!B33)</f>
        <v>MOHAMAD SHAHNIZAM AZRUL BIN SHAHARIN</v>
      </c>
      <c r="C37" s="240" t="str">
        <f>IF(OR(F37=0,F37=""),"",'DAFTAR PELAJAR'!C33)</f>
        <v>4 ETN</v>
      </c>
      <c r="D37" s="241" t="str">
        <f>IF(OR(F37=0,F37=""),"",'DAFTAR PELAJAR'!D33)</f>
        <v>981217065499</v>
      </c>
      <c r="E37" s="240" t="str">
        <f>IF(OR(F37=0,F37=""),"",'DAFTAR PELAJAR'!E33)</f>
        <v>K591CETN006</v>
      </c>
      <c r="F37" s="242">
        <f>IF(OR('DAFTAR PELAJAR'!J33=0,'DAFTAR PELAJAR'!J33=""),"",'DAFTAR PELAJAR'!J33)</f>
        <v>1</v>
      </c>
      <c r="G37" s="39"/>
      <c r="H37" s="7"/>
      <c r="I37" s="7"/>
      <c r="J37" s="7"/>
      <c r="K37" s="7"/>
      <c r="L37" s="7"/>
      <c r="M37" s="7"/>
      <c r="N37" s="7"/>
      <c r="O37" s="7"/>
      <c r="P37" s="46"/>
      <c r="Q37" s="454" t="str">
        <f t="shared" si="0"/>
        <v/>
      </c>
      <c r="R37" s="39"/>
      <c r="S37" s="7"/>
      <c r="T37" s="7"/>
      <c r="U37" s="7"/>
      <c r="V37" s="7"/>
      <c r="W37" s="7"/>
      <c r="X37" s="7"/>
      <c r="Y37" s="7"/>
      <c r="Z37" s="7"/>
      <c r="AA37" s="46"/>
      <c r="AB37" s="224" t="str">
        <f t="shared" si="1"/>
        <v/>
      </c>
      <c r="AC37" s="39"/>
      <c r="AD37" s="7"/>
      <c r="AE37" s="7"/>
      <c r="AF37" s="7"/>
      <c r="AG37" s="7"/>
      <c r="AH37" s="7"/>
      <c r="AI37" s="7"/>
      <c r="AJ37" s="7"/>
      <c r="AK37" s="7"/>
      <c r="AL37" s="46"/>
      <c r="AM37" s="394" t="str">
        <f t="shared" si="2"/>
        <v/>
      </c>
    </row>
    <row r="38" spans="1:39">
      <c r="A38" s="4">
        <v>27</v>
      </c>
      <c r="B38" s="239" t="str">
        <f>IF(OR(F38=0,F38=""),"",'DAFTAR PELAJAR'!B34)</f>
        <v>MOHAMAD SUFI HAZIQ BIN TAJUDIN</v>
      </c>
      <c r="C38" s="240" t="str">
        <f>IF(OR(F38=0,F38=""),"",'DAFTAR PELAJAR'!C34)</f>
        <v>4 ETN</v>
      </c>
      <c r="D38" s="241" t="str">
        <f>IF(OR(F38=0,F38=""),"",'DAFTAR PELAJAR'!D34)</f>
        <v>980410065621</v>
      </c>
      <c r="E38" s="240" t="str">
        <f>IF(OR(F38=0,F38=""),"",'DAFTAR PELAJAR'!E34)</f>
        <v>K591CETN007</v>
      </c>
      <c r="F38" s="242">
        <f>IF(OR('DAFTAR PELAJAR'!J34=0,'DAFTAR PELAJAR'!J34=""),"",'DAFTAR PELAJAR'!J34)</f>
        <v>1</v>
      </c>
      <c r="G38" s="39"/>
      <c r="H38" s="7"/>
      <c r="I38" s="7"/>
      <c r="J38" s="7"/>
      <c r="K38" s="7"/>
      <c r="L38" s="7"/>
      <c r="M38" s="7"/>
      <c r="N38" s="7"/>
      <c r="O38" s="7"/>
      <c r="P38" s="46"/>
      <c r="Q38" s="454" t="str">
        <f t="shared" si="0"/>
        <v/>
      </c>
      <c r="R38" s="39"/>
      <c r="S38" s="7"/>
      <c r="T38" s="7"/>
      <c r="U38" s="7"/>
      <c r="V38" s="7"/>
      <c r="W38" s="7"/>
      <c r="X38" s="7"/>
      <c r="Y38" s="7"/>
      <c r="Z38" s="7"/>
      <c r="AA38" s="46"/>
      <c r="AB38" s="224" t="str">
        <f t="shared" si="1"/>
        <v/>
      </c>
      <c r="AC38" s="39"/>
      <c r="AD38" s="7"/>
      <c r="AE38" s="7"/>
      <c r="AF38" s="7"/>
      <c r="AG38" s="7"/>
      <c r="AH38" s="7"/>
      <c r="AI38" s="7"/>
      <c r="AJ38" s="7"/>
      <c r="AK38" s="7"/>
      <c r="AL38" s="46"/>
      <c r="AM38" s="394" t="str">
        <f t="shared" si="2"/>
        <v/>
      </c>
    </row>
    <row r="39" spans="1:39">
      <c r="A39" s="4">
        <v>28</v>
      </c>
      <c r="B39" s="239" t="str">
        <f>IF(OR(F39=0,F39=""),"",'DAFTAR PELAJAR'!B35)</f>
        <v>MUHAMAD AFZAN BIN  ISHAK</v>
      </c>
      <c r="C39" s="240" t="str">
        <f>IF(OR(F39=0,F39=""),"",'DAFTAR PELAJAR'!C35)</f>
        <v>4 ETN</v>
      </c>
      <c r="D39" s="241" t="str">
        <f>IF(OR(F39=0,F39=""),"",'DAFTAR PELAJAR'!D35)</f>
        <v>980608036375</v>
      </c>
      <c r="E39" s="240" t="str">
        <f>IF(OR(F39=0,F39=""),"",'DAFTAR PELAJAR'!E35)</f>
        <v>K591CETN008</v>
      </c>
      <c r="F39" s="242">
        <f>IF(OR('DAFTAR PELAJAR'!J35=0,'DAFTAR PELAJAR'!J35=""),"",'DAFTAR PELAJAR'!J35)</f>
        <v>1</v>
      </c>
      <c r="G39" s="39"/>
      <c r="H39" s="7"/>
      <c r="I39" s="7"/>
      <c r="J39" s="7"/>
      <c r="K39" s="7"/>
      <c r="L39" s="7"/>
      <c r="M39" s="7"/>
      <c r="N39" s="7"/>
      <c r="O39" s="7"/>
      <c r="P39" s="46"/>
      <c r="Q39" s="454" t="str">
        <f t="shared" si="0"/>
        <v/>
      </c>
      <c r="R39" s="39"/>
      <c r="S39" s="7"/>
      <c r="T39" s="7"/>
      <c r="U39" s="7"/>
      <c r="V39" s="7"/>
      <c r="W39" s="7"/>
      <c r="X39" s="7"/>
      <c r="Y39" s="7"/>
      <c r="Z39" s="7"/>
      <c r="AA39" s="46"/>
      <c r="AB39" s="224" t="str">
        <f t="shared" si="1"/>
        <v/>
      </c>
      <c r="AC39" s="39"/>
      <c r="AD39" s="7"/>
      <c r="AE39" s="7"/>
      <c r="AF39" s="7"/>
      <c r="AG39" s="7"/>
      <c r="AH39" s="7"/>
      <c r="AI39" s="7"/>
      <c r="AJ39" s="7"/>
      <c r="AK39" s="7"/>
      <c r="AL39" s="46"/>
      <c r="AM39" s="394" t="str">
        <f t="shared" si="2"/>
        <v/>
      </c>
    </row>
    <row r="40" spans="1:39">
      <c r="A40" s="4">
        <v>29</v>
      </c>
      <c r="B40" s="239" t="str">
        <f>IF(OR(F40=0,F40=""),"",'DAFTAR PELAJAR'!B36)</f>
        <v>MUHAMMAD AZMI BIN ADNAN</v>
      </c>
      <c r="C40" s="240" t="str">
        <f>IF(OR(F40=0,F40=""),"",'DAFTAR PELAJAR'!C36)</f>
        <v>4 ETN</v>
      </c>
      <c r="D40" s="241" t="str">
        <f>IF(OR(F40=0,F40=""),"",'DAFTAR PELAJAR'!D36)</f>
        <v>980622065631</v>
      </c>
      <c r="E40" s="240" t="str">
        <f>IF(OR(F40=0,F40=""),"",'DAFTAR PELAJAR'!E36)</f>
        <v>K591CETN009</v>
      </c>
      <c r="F40" s="242">
        <f>IF(OR('DAFTAR PELAJAR'!J36=0,'DAFTAR PELAJAR'!J36=""),"",'DAFTAR PELAJAR'!J36)</f>
        <v>1</v>
      </c>
      <c r="G40" s="39"/>
      <c r="H40" s="7"/>
      <c r="I40" s="7"/>
      <c r="J40" s="7"/>
      <c r="K40" s="7"/>
      <c r="L40" s="7"/>
      <c r="M40" s="7"/>
      <c r="N40" s="7"/>
      <c r="O40" s="7"/>
      <c r="P40" s="46"/>
      <c r="Q40" s="454" t="str">
        <f t="shared" si="0"/>
        <v/>
      </c>
      <c r="R40" s="39"/>
      <c r="S40" s="7"/>
      <c r="T40" s="7"/>
      <c r="U40" s="7"/>
      <c r="V40" s="7"/>
      <c r="W40" s="7"/>
      <c r="X40" s="7"/>
      <c r="Y40" s="7"/>
      <c r="Z40" s="7"/>
      <c r="AA40" s="46"/>
      <c r="AB40" s="224" t="str">
        <f t="shared" si="1"/>
        <v/>
      </c>
      <c r="AC40" s="39"/>
      <c r="AD40" s="7"/>
      <c r="AE40" s="7"/>
      <c r="AF40" s="7"/>
      <c r="AG40" s="7"/>
      <c r="AH40" s="7"/>
      <c r="AI40" s="7"/>
      <c r="AJ40" s="7"/>
      <c r="AK40" s="7"/>
      <c r="AL40" s="46"/>
      <c r="AM40" s="394" t="str">
        <f t="shared" si="2"/>
        <v/>
      </c>
    </row>
    <row r="41" spans="1:39">
      <c r="A41" s="4">
        <v>30</v>
      </c>
      <c r="B41" s="239" t="str">
        <f>IF(OR(F41=0,F41=""),"",'DAFTAR PELAJAR'!B37)</f>
        <v/>
      </c>
      <c r="C41" s="240" t="str">
        <f>IF(OR(F41=0,F41=""),"",'DAFTAR PELAJAR'!C37)</f>
        <v/>
      </c>
      <c r="D41" s="241" t="str">
        <f>IF(OR(F41=0,F41=""),"",'DAFTAR PELAJAR'!D37)</f>
        <v/>
      </c>
      <c r="E41" s="240" t="str">
        <f>IF(OR(F41=0,F41=""),"",'DAFTAR PELAJAR'!E37)</f>
        <v/>
      </c>
      <c r="F41" s="242" t="str">
        <f>IF(OR('DAFTAR PELAJAR'!J37=0,'DAFTAR PELAJAR'!J37=""),"",'DAFTAR PELAJAR'!J37)</f>
        <v/>
      </c>
      <c r="G41" s="39"/>
      <c r="H41" s="7"/>
      <c r="I41" s="7"/>
      <c r="J41" s="7"/>
      <c r="K41" s="7"/>
      <c r="L41" s="7"/>
      <c r="M41" s="7"/>
      <c r="N41" s="7"/>
      <c r="O41" s="7"/>
      <c r="P41" s="46"/>
      <c r="Q41" s="454" t="str">
        <f t="shared" si="0"/>
        <v/>
      </c>
      <c r="R41" s="39"/>
      <c r="S41" s="7"/>
      <c r="T41" s="7"/>
      <c r="U41" s="7"/>
      <c r="V41" s="7"/>
      <c r="W41" s="7"/>
      <c r="X41" s="7"/>
      <c r="Y41" s="7"/>
      <c r="Z41" s="7"/>
      <c r="AA41" s="46"/>
      <c r="AB41" s="224" t="str">
        <f t="shared" si="1"/>
        <v/>
      </c>
      <c r="AC41" s="39"/>
      <c r="AD41" s="7"/>
      <c r="AE41" s="7"/>
      <c r="AF41" s="7"/>
      <c r="AG41" s="7"/>
      <c r="AH41" s="7"/>
      <c r="AI41" s="7"/>
      <c r="AJ41" s="7"/>
      <c r="AK41" s="7"/>
      <c r="AL41" s="46"/>
      <c r="AM41" s="394" t="str">
        <f t="shared" si="2"/>
        <v/>
      </c>
    </row>
    <row r="42" spans="1:39">
      <c r="A42" s="4">
        <v>31</v>
      </c>
      <c r="B42" s="239" t="str">
        <f>IF(OR(F42=0,F42=""),"",'DAFTAR PELAJAR'!B38)</f>
        <v>NURUL ATIKAH BINTI ADNAN</v>
      </c>
      <c r="C42" s="240" t="str">
        <f>IF(OR(F42=0,F42=""),"",'DAFTAR PELAJAR'!C38)</f>
        <v>4 ETN</v>
      </c>
      <c r="D42" s="241" t="str">
        <f>IF(OR(F42=0,F42=""),"",'DAFTAR PELAJAR'!D38)</f>
        <v>980501065424</v>
      </c>
      <c r="E42" s="240" t="str">
        <f>IF(OR(F42=0,F42=""),"",'DAFTAR PELAJAR'!E38)</f>
        <v>K591CETN011</v>
      </c>
      <c r="F42" s="242">
        <f>IF(OR('DAFTAR PELAJAR'!J38=0,'DAFTAR PELAJAR'!J38=""),"",'DAFTAR PELAJAR'!J38)</f>
        <v>1</v>
      </c>
      <c r="G42" s="39"/>
      <c r="H42" s="7"/>
      <c r="I42" s="7"/>
      <c r="J42" s="7"/>
      <c r="K42" s="7"/>
      <c r="L42" s="7"/>
      <c r="M42" s="7"/>
      <c r="N42" s="7"/>
      <c r="O42" s="7"/>
      <c r="P42" s="46"/>
      <c r="Q42" s="454" t="str">
        <f t="shared" si="0"/>
        <v/>
      </c>
      <c r="R42" s="39"/>
      <c r="S42" s="7"/>
      <c r="T42" s="7"/>
      <c r="U42" s="7"/>
      <c r="V42" s="7"/>
      <c r="W42" s="7"/>
      <c r="X42" s="7"/>
      <c r="Y42" s="7"/>
      <c r="Z42" s="7"/>
      <c r="AA42" s="46"/>
      <c r="AB42" s="224" t="str">
        <f t="shared" si="1"/>
        <v/>
      </c>
      <c r="AC42" s="39"/>
      <c r="AD42" s="7"/>
      <c r="AE42" s="7"/>
      <c r="AF42" s="7"/>
      <c r="AG42" s="7"/>
      <c r="AH42" s="7"/>
      <c r="AI42" s="7"/>
      <c r="AJ42" s="7"/>
      <c r="AK42" s="7"/>
      <c r="AL42" s="46"/>
      <c r="AM42" s="394" t="str">
        <f t="shared" si="2"/>
        <v/>
      </c>
    </row>
    <row r="43" spans="1:39">
      <c r="A43" s="4">
        <v>32</v>
      </c>
      <c r="B43" s="239" t="str">
        <f>IF(OR(F43=0,F43=""),"",'DAFTAR PELAJAR'!B39)</f>
        <v>NURUL NAJIHAH WA'EYAH BINTI AJMAIN</v>
      </c>
      <c r="C43" s="240" t="str">
        <f>IF(OR(F43=0,F43=""),"",'DAFTAR PELAJAR'!C39)</f>
        <v>4 ETN</v>
      </c>
      <c r="D43" s="241" t="str">
        <f>IF(OR(F43=0,F43=""),"",'DAFTAR PELAJAR'!D39)</f>
        <v>980206065210</v>
      </c>
      <c r="E43" s="240" t="str">
        <f>IF(OR(F43=0,F43=""),"",'DAFTAR PELAJAR'!E39)</f>
        <v>K591CETN012</v>
      </c>
      <c r="F43" s="242">
        <f>IF(OR('DAFTAR PELAJAR'!J39=0,'DAFTAR PELAJAR'!J39=""),"",'DAFTAR PELAJAR'!J39)</f>
        <v>1</v>
      </c>
      <c r="G43" s="39"/>
      <c r="H43" s="7"/>
      <c r="I43" s="7"/>
      <c r="J43" s="7"/>
      <c r="K43" s="7"/>
      <c r="L43" s="7"/>
      <c r="M43" s="7"/>
      <c r="N43" s="7"/>
      <c r="O43" s="7"/>
      <c r="P43" s="46"/>
      <c r="Q43" s="454" t="str">
        <f t="shared" si="0"/>
        <v/>
      </c>
      <c r="R43" s="39"/>
      <c r="S43" s="7"/>
      <c r="T43" s="7"/>
      <c r="U43" s="7"/>
      <c r="V43" s="7"/>
      <c r="W43" s="7"/>
      <c r="X43" s="7"/>
      <c r="Y43" s="7"/>
      <c r="Z43" s="7"/>
      <c r="AA43" s="46"/>
      <c r="AB43" s="224" t="str">
        <f t="shared" si="1"/>
        <v/>
      </c>
      <c r="AC43" s="39"/>
      <c r="AD43" s="7"/>
      <c r="AE43" s="7"/>
      <c r="AF43" s="7"/>
      <c r="AG43" s="7"/>
      <c r="AH43" s="7"/>
      <c r="AI43" s="7"/>
      <c r="AJ43" s="7"/>
      <c r="AK43" s="7"/>
      <c r="AL43" s="46"/>
      <c r="AM43" s="394" t="str">
        <f t="shared" si="2"/>
        <v/>
      </c>
    </row>
    <row r="44" spans="1:39">
      <c r="A44" s="4">
        <v>33</v>
      </c>
      <c r="B44" s="239" t="str">
        <f>IF(OR(F44=0,F44=""),"",'DAFTAR PELAJAR'!B40)</f>
        <v>NURUL YUMNI BINTI ROSLI</v>
      </c>
      <c r="C44" s="240" t="str">
        <f>IF(OR(F44=0,F44=""),"",'DAFTAR PELAJAR'!C40)</f>
        <v>4 ETN</v>
      </c>
      <c r="D44" s="241" t="str">
        <f>IF(OR(F44=0,F44=""),"",'DAFTAR PELAJAR'!D40)</f>
        <v>981208106412</v>
      </c>
      <c r="E44" s="240" t="str">
        <f>IF(OR(F44=0,F44=""),"",'DAFTAR PELAJAR'!E40)</f>
        <v>K591CETN013</v>
      </c>
      <c r="F44" s="242">
        <f>IF(OR('DAFTAR PELAJAR'!J40=0,'DAFTAR PELAJAR'!J40=""),"",'DAFTAR PELAJAR'!J40)</f>
        <v>1</v>
      </c>
      <c r="G44" s="39"/>
      <c r="H44" s="7"/>
      <c r="I44" s="7"/>
      <c r="J44" s="7"/>
      <c r="K44" s="7"/>
      <c r="L44" s="7"/>
      <c r="M44" s="7"/>
      <c r="N44" s="7"/>
      <c r="O44" s="7"/>
      <c r="P44" s="46"/>
      <c r="Q44" s="454" t="str">
        <f t="shared" si="0"/>
        <v/>
      </c>
      <c r="R44" s="39"/>
      <c r="S44" s="7"/>
      <c r="T44" s="7"/>
      <c r="U44" s="7"/>
      <c r="V44" s="7"/>
      <c r="W44" s="7"/>
      <c r="X44" s="7"/>
      <c r="Y44" s="7"/>
      <c r="Z44" s="7"/>
      <c r="AA44" s="46"/>
      <c r="AB44" s="224" t="str">
        <f t="shared" si="1"/>
        <v/>
      </c>
      <c r="AC44" s="39"/>
      <c r="AD44" s="7"/>
      <c r="AE44" s="7"/>
      <c r="AF44" s="7"/>
      <c r="AG44" s="7"/>
      <c r="AH44" s="7"/>
      <c r="AI44" s="7"/>
      <c r="AJ44" s="7"/>
      <c r="AK44" s="7"/>
      <c r="AL44" s="46"/>
      <c r="AM44" s="394" t="str">
        <f t="shared" si="2"/>
        <v/>
      </c>
    </row>
    <row r="45" spans="1:39">
      <c r="A45" s="4">
        <v>34</v>
      </c>
      <c r="B45" s="239" t="str">
        <f>IF(OR(F45=0,F45=""),"",'DAFTAR PELAJAR'!B41)</f>
        <v>SITI NUR UMIRAH BINTI MOHD KAMARUDIN</v>
      </c>
      <c r="C45" s="240" t="str">
        <f>IF(OR(F45=0,F45=""),"",'DAFTAR PELAJAR'!C41)</f>
        <v>4 ETN</v>
      </c>
      <c r="D45" s="241" t="str">
        <f>IF(OR(F45=0,F45=""),"",'DAFTAR PELAJAR'!D41)</f>
        <v>981129065608</v>
      </c>
      <c r="E45" s="240" t="str">
        <f>IF(OR(F45=0,F45=""),"",'DAFTAR PELAJAR'!E41)</f>
        <v>K591CETN014</v>
      </c>
      <c r="F45" s="242">
        <f>IF(OR('DAFTAR PELAJAR'!J41=0,'DAFTAR PELAJAR'!J41=""),"",'DAFTAR PELAJAR'!J41)</f>
        <v>1</v>
      </c>
      <c r="G45" s="39"/>
      <c r="H45" s="7"/>
      <c r="I45" s="7"/>
      <c r="J45" s="7"/>
      <c r="K45" s="7"/>
      <c r="L45" s="7"/>
      <c r="M45" s="7"/>
      <c r="N45" s="7"/>
      <c r="O45" s="7"/>
      <c r="P45" s="46"/>
      <c r="Q45" s="454" t="str">
        <f t="shared" si="0"/>
        <v/>
      </c>
      <c r="R45" s="39"/>
      <c r="S45" s="7"/>
      <c r="T45" s="7"/>
      <c r="U45" s="7"/>
      <c r="V45" s="7"/>
      <c r="W45" s="7"/>
      <c r="X45" s="7"/>
      <c r="Y45" s="7"/>
      <c r="Z45" s="7"/>
      <c r="AA45" s="46"/>
      <c r="AB45" s="224" t="str">
        <f t="shared" si="1"/>
        <v/>
      </c>
      <c r="AC45" s="39"/>
      <c r="AD45" s="7"/>
      <c r="AE45" s="7"/>
      <c r="AF45" s="7"/>
      <c r="AG45" s="7"/>
      <c r="AH45" s="7"/>
      <c r="AI45" s="7"/>
      <c r="AJ45" s="7"/>
      <c r="AK45" s="7"/>
      <c r="AL45" s="46"/>
      <c r="AM45" s="394" t="str">
        <f t="shared" si="2"/>
        <v/>
      </c>
    </row>
    <row r="46" spans="1:39">
      <c r="A46" s="4">
        <v>35</v>
      </c>
      <c r="B46" s="239" t="str">
        <f>IF(OR(F46=0,F46=""),"",'DAFTAR PELAJAR'!B42)</f>
        <v>WAN MUHAMMAD AFIQ BIN WAN AZIR</v>
      </c>
      <c r="C46" s="240" t="str">
        <f>IF(OR(F46=0,F46=""),"",'DAFTAR PELAJAR'!C42)</f>
        <v>4 ETN</v>
      </c>
      <c r="D46" s="241" t="str">
        <f>IF(OR(F46=0,F46=""),"",'DAFTAR PELAJAR'!D42)</f>
        <v>980826065617</v>
      </c>
      <c r="E46" s="240" t="str">
        <f>IF(OR(F46=0,F46=""),"",'DAFTAR PELAJAR'!E42)</f>
        <v>K591CETN015</v>
      </c>
      <c r="F46" s="242">
        <f>IF(OR('DAFTAR PELAJAR'!J42=0,'DAFTAR PELAJAR'!J42=""),"",'DAFTAR PELAJAR'!J42)</f>
        <v>1</v>
      </c>
      <c r="G46" s="39"/>
      <c r="H46" s="7"/>
      <c r="I46" s="7"/>
      <c r="J46" s="7"/>
      <c r="K46" s="7"/>
      <c r="L46" s="7"/>
      <c r="M46" s="7"/>
      <c r="N46" s="7"/>
      <c r="O46" s="7"/>
      <c r="P46" s="46"/>
      <c r="Q46" s="454" t="str">
        <f t="shared" si="0"/>
        <v/>
      </c>
      <c r="R46" s="39"/>
      <c r="S46" s="7"/>
      <c r="T46" s="7"/>
      <c r="U46" s="7"/>
      <c r="V46" s="7"/>
      <c r="W46" s="7"/>
      <c r="X46" s="7"/>
      <c r="Y46" s="7"/>
      <c r="Z46" s="7"/>
      <c r="AA46" s="46"/>
      <c r="AB46" s="224" t="str">
        <f t="shared" si="1"/>
        <v/>
      </c>
      <c r="AC46" s="39"/>
      <c r="AD46" s="7"/>
      <c r="AE46" s="7"/>
      <c r="AF46" s="7"/>
      <c r="AG46" s="7"/>
      <c r="AH46" s="7"/>
      <c r="AI46" s="7"/>
      <c r="AJ46" s="7"/>
      <c r="AK46" s="7"/>
      <c r="AL46" s="46"/>
      <c r="AM46" s="394" t="str">
        <f t="shared" si="2"/>
        <v/>
      </c>
    </row>
    <row r="47" spans="1:39">
      <c r="A47" s="4">
        <v>36</v>
      </c>
      <c r="B47" s="239" t="str">
        <f>IF(OR(F47=0,F47=""),"",'DAFTAR PELAJAR'!B43)</f>
        <v>ABDUL AL HAFIZ BIN ABDUL HADI</v>
      </c>
      <c r="C47" s="240" t="str">
        <f>IF(OR(F47=0,F47=""),"",'DAFTAR PELAJAR'!C43)</f>
        <v>4 MPI</v>
      </c>
      <c r="D47" s="241" t="str">
        <f>IF(OR(F47=0,F47=""),"",'DAFTAR PELAJAR'!D43)</f>
        <v>980524065187</v>
      </c>
      <c r="E47" s="240" t="str">
        <f>IF(OR(F47=0,F47=""),"",'DAFTAR PELAJAR'!E43)</f>
        <v>K591CMPI001</v>
      </c>
      <c r="F47" s="242">
        <f>IF(OR('DAFTAR PELAJAR'!J43=0,'DAFTAR PELAJAR'!J43=""),"",'DAFTAR PELAJAR'!J43)</f>
        <v>1</v>
      </c>
      <c r="G47" s="39"/>
      <c r="H47" s="7"/>
      <c r="I47" s="7"/>
      <c r="J47" s="7"/>
      <c r="K47" s="7"/>
      <c r="L47" s="7"/>
      <c r="M47" s="7"/>
      <c r="N47" s="7"/>
      <c r="O47" s="7"/>
      <c r="P47" s="46"/>
      <c r="Q47" s="454" t="str">
        <f t="shared" si="0"/>
        <v/>
      </c>
      <c r="R47" s="39"/>
      <c r="S47" s="7"/>
      <c r="T47" s="7"/>
      <c r="U47" s="7"/>
      <c r="V47" s="7"/>
      <c r="W47" s="7"/>
      <c r="X47" s="7"/>
      <c r="Y47" s="7"/>
      <c r="Z47" s="7"/>
      <c r="AA47" s="46"/>
      <c r="AB47" s="224" t="str">
        <f t="shared" si="1"/>
        <v/>
      </c>
      <c r="AC47" s="39"/>
      <c r="AD47" s="7"/>
      <c r="AE47" s="7"/>
      <c r="AF47" s="7"/>
      <c r="AG47" s="7"/>
      <c r="AH47" s="7"/>
      <c r="AI47" s="7"/>
      <c r="AJ47" s="7"/>
      <c r="AK47" s="7"/>
      <c r="AL47" s="46"/>
      <c r="AM47" s="394" t="str">
        <f t="shared" si="2"/>
        <v/>
      </c>
    </row>
    <row r="48" spans="1:39">
      <c r="A48" s="4">
        <v>37</v>
      </c>
      <c r="B48" s="239" t="str">
        <f>IF(OR(F48=0,F48=""),"",'DAFTAR PELAJAR'!B44)</f>
        <v>AHMAD FAIQ BIN ZAMRI</v>
      </c>
      <c r="C48" s="240" t="str">
        <f>IF(OR(F48=0,F48=""),"",'DAFTAR PELAJAR'!C44)</f>
        <v>4 MPI</v>
      </c>
      <c r="D48" s="241" t="str">
        <f>IF(OR(F48=0,F48=""),"",'DAFTAR PELAJAR'!D44)</f>
        <v>980405106249</v>
      </c>
      <c r="E48" s="240" t="str">
        <f>IF(OR(F48=0,F48=""),"",'DAFTAR PELAJAR'!E44)</f>
        <v>K591CMPI002</v>
      </c>
      <c r="F48" s="242">
        <f>IF(OR('DAFTAR PELAJAR'!J44=0,'DAFTAR PELAJAR'!J44=""),"",'DAFTAR PELAJAR'!J44)</f>
        <v>1</v>
      </c>
      <c r="G48" s="39"/>
      <c r="H48" s="7"/>
      <c r="I48" s="7"/>
      <c r="J48" s="7"/>
      <c r="K48" s="7"/>
      <c r="L48" s="7"/>
      <c r="M48" s="7"/>
      <c r="N48" s="7"/>
      <c r="O48" s="7"/>
      <c r="P48" s="46"/>
      <c r="Q48" s="454" t="str">
        <f t="shared" si="0"/>
        <v/>
      </c>
      <c r="R48" s="39"/>
      <c r="S48" s="7"/>
      <c r="T48" s="7"/>
      <c r="U48" s="7"/>
      <c r="V48" s="7"/>
      <c r="W48" s="7"/>
      <c r="X48" s="7"/>
      <c r="Y48" s="7"/>
      <c r="Z48" s="7"/>
      <c r="AA48" s="46"/>
      <c r="AB48" s="224" t="str">
        <f t="shared" si="1"/>
        <v/>
      </c>
      <c r="AC48" s="39"/>
      <c r="AD48" s="7"/>
      <c r="AE48" s="7"/>
      <c r="AF48" s="7"/>
      <c r="AG48" s="7"/>
      <c r="AH48" s="7"/>
      <c r="AI48" s="7"/>
      <c r="AJ48" s="7"/>
      <c r="AK48" s="7"/>
      <c r="AL48" s="46"/>
      <c r="AM48" s="394" t="str">
        <f t="shared" si="2"/>
        <v/>
      </c>
    </row>
    <row r="49" spans="1:39">
      <c r="A49" s="4">
        <v>38</v>
      </c>
      <c r="B49" s="239" t="str">
        <f>IF(OR(F49=0,F49=""),"",'DAFTAR PELAJAR'!B45)</f>
        <v>AINAA ATHIRAH BINTI KASMIN</v>
      </c>
      <c r="C49" s="240" t="str">
        <f>IF(OR(F49=0,F49=""),"",'DAFTAR PELAJAR'!C45)</f>
        <v>4 MPI</v>
      </c>
      <c r="D49" s="241" t="str">
        <f>IF(OR(F49=0,F49=""),"",'DAFTAR PELAJAR'!D45)</f>
        <v>980102065136</v>
      </c>
      <c r="E49" s="240" t="str">
        <f>IF(OR(F49=0,F49=""),"",'DAFTAR PELAJAR'!E45)</f>
        <v>K591CMPI003</v>
      </c>
      <c r="F49" s="242">
        <f>IF(OR('DAFTAR PELAJAR'!J45=0,'DAFTAR PELAJAR'!J45=""),"",'DAFTAR PELAJAR'!J45)</f>
        <v>1</v>
      </c>
      <c r="G49" s="39"/>
      <c r="H49" s="7"/>
      <c r="I49" s="7"/>
      <c r="J49" s="7"/>
      <c r="K49" s="7"/>
      <c r="L49" s="7"/>
      <c r="M49" s="7"/>
      <c r="N49" s="7"/>
      <c r="O49" s="7"/>
      <c r="P49" s="46"/>
      <c r="Q49" s="454" t="str">
        <f t="shared" si="0"/>
        <v/>
      </c>
      <c r="R49" s="39"/>
      <c r="S49" s="7"/>
      <c r="T49" s="7"/>
      <c r="U49" s="7"/>
      <c r="V49" s="7"/>
      <c r="W49" s="7"/>
      <c r="X49" s="7"/>
      <c r="Y49" s="7"/>
      <c r="Z49" s="7"/>
      <c r="AA49" s="46"/>
      <c r="AB49" s="224" t="str">
        <f t="shared" si="1"/>
        <v/>
      </c>
      <c r="AC49" s="39"/>
      <c r="AD49" s="7"/>
      <c r="AE49" s="7"/>
      <c r="AF49" s="7"/>
      <c r="AG49" s="7"/>
      <c r="AH49" s="7"/>
      <c r="AI49" s="7"/>
      <c r="AJ49" s="7"/>
      <c r="AK49" s="7"/>
      <c r="AL49" s="46"/>
      <c r="AM49" s="394" t="str">
        <f t="shared" si="2"/>
        <v/>
      </c>
    </row>
    <row r="50" spans="1:39">
      <c r="A50" s="4">
        <v>39</v>
      </c>
      <c r="B50" s="239" t="str">
        <f>IF(OR(F50=0,F50=""),"",'DAFTAR PELAJAR'!B46)</f>
        <v>AIRIL FARHAN BIN SHAMSUL AZMAN</v>
      </c>
      <c r="C50" s="240" t="str">
        <f>IF(OR(F50=0,F50=""),"",'DAFTAR PELAJAR'!C46)</f>
        <v>4 MPI</v>
      </c>
      <c r="D50" s="241" t="str">
        <f>IF(OR(F50=0,F50=""),"",'DAFTAR PELAJAR'!D46)</f>
        <v>980718065417</v>
      </c>
      <c r="E50" s="240" t="str">
        <f>IF(OR(F50=0,F50=""),"",'DAFTAR PELAJAR'!E46)</f>
        <v>K591CMPI004</v>
      </c>
      <c r="F50" s="242">
        <f>IF(OR('DAFTAR PELAJAR'!J46=0,'DAFTAR PELAJAR'!J46=""),"",'DAFTAR PELAJAR'!J46)</f>
        <v>1</v>
      </c>
      <c r="G50" s="39"/>
      <c r="H50" s="7"/>
      <c r="I50" s="7"/>
      <c r="J50" s="7"/>
      <c r="K50" s="7"/>
      <c r="L50" s="7"/>
      <c r="M50" s="7"/>
      <c r="N50" s="7"/>
      <c r="O50" s="7"/>
      <c r="P50" s="46"/>
      <c r="Q50" s="454" t="str">
        <f t="shared" si="0"/>
        <v/>
      </c>
      <c r="R50" s="39"/>
      <c r="S50" s="7"/>
      <c r="T50" s="7"/>
      <c r="U50" s="7"/>
      <c r="V50" s="7"/>
      <c r="W50" s="7"/>
      <c r="X50" s="7"/>
      <c r="Y50" s="7"/>
      <c r="Z50" s="7"/>
      <c r="AA50" s="46"/>
      <c r="AB50" s="224" t="str">
        <f t="shared" si="1"/>
        <v/>
      </c>
      <c r="AC50" s="39"/>
      <c r="AD50" s="7"/>
      <c r="AE50" s="7"/>
      <c r="AF50" s="7"/>
      <c r="AG50" s="7"/>
      <c r="AH50" s="7"/>
      <c r="AI50" s="7"/>
      <c r="AJ50" s="7"/>
      <c r="AK50" s="7"/>
      <c r="AL50" s="46"/>
      <c r="AM50" s="394" t="str">
        <f t="shared" si="2"/>
        <v/>
      </c>
    </row>
    <row r="51" spans="1:39">
      <c r="A51" s="4">
        <v>40</v>
      </c>
      <c r="B51" s="239" t="str">
        <f>IF(OR(F51=0,F51=""),"",'DAFTAR PELAJAR'!B47)</f>
        <v>AMIRUL HAKIMI BIN ANUAR</v>
      </c>
      <c r="C51" s="240" t="str">
        <f>IF(OR(F51=0,F51=""),"",'DAFTAR PELAJAR'!C47)</f>
        <v>4 MPI</v>
      </c>
      <c r="D51" s="241" t="str">
        <f>IF(OR(F51=0,F51=""),"",'DAFTAR PELAJAR'!D47)</f>
        <v>980925065831</v>
      </c>
      <c r="E51" s="240" t="str">
        <f>IF(OR(F51=0,F51=""),"",'DAFTAR PELAJAR'!E47)</f>
        <v>K591CMPI005</v>
      </c>
      <c r="F51" s="242">
        <f>IF(OR('DAFTAR PELAJAR'!J47=0,'DAFTAR PELAJAR'!J47=""),"",'DAFTAR PELAJAR'!J47)</f>
        <v>1</v>
      </c>
      <c r="G51" s="39"/>
      <c r="H51" s="7"/>
      <c r="I51" s="7"/>
      <c r="J51" s="7"/>
      <c r="K51" s="7"/>
      <c r="L51" s="7"/>
      <c r="M51" s="7"/>
      <c r="N51" s="7"/>
      <c r="O51" s="7"/>
      <c r="P51" s="46"/>
      <c r="Q51" s="454" t="str">
        <f t="shared" si="0"/>
        <v/>
      </c>
      <c r="R51" s="39"/>
      <c r="S51" s="7"/>
      <c r="T51" s="7"/>
      <c r="U51" s="7"/>
      <c r="V51" s="7"/>
      <c r="W51" s="7"/>
      <c r="X51" s="7"/>
      <c r="Y51" s="7"/>
      <c r="Z51" s="7"/>
      <c r="AA51" s="46"/>
      <c r="AB51" s="224" t="str">
        <f t="shared" si="1"/>
        <v/>
      </c>
      <c r="AC51" s="39"/>
      <c r="AD51" s="7"/>
      <c r="AE51" s="7"/>
      <c r="AF51" s="7"/>
      <c r="AG51" s="7"/>
      <c r="AH51" s="7"/>
      <c r="AI51" s="7"/>
      <c r="AJ51" s="7"/>
      <c r="AK51" s="7"/>
      <c r="AL51" s="46"/>
      <c r="AM51" s="394" t="str">
        <f t="shared" si="2"/>
        <v/>
      </c>
    </row>
    <row r="52" spans="1:39">
      <c r="A52" s="4">
        <v>41</v>
      </c>
      <c r="B52" s="239" t="str">
        <f>IF(OR(F52=0,F52=""),"",'DAFTAR PELAJAR'!B48)</f>
        <v>IZMA SYAMIMY NADIA BINTI MOHAMAD ZAINI</v>
      </c>
      <c r="C52" s="240" t="str">
        <f>IF(OR(F52=0,F52=""),"",'DAFTAR PELAJAR'!C48)</f>
        <v>4 MPI</v>
      </c>
      <c r="D52" s="241" t="str">
        <f>IF(OR(F52=0,F52=""),"",'DAFTAR PELAJAR'!D48)</f>
        <v>981128065884</v>
      </c>
      <c r="E52" s="240" t="str">
        <f>IF(OR(F52=0,F52=""),"",'DAFTAR PELAJAR'!E48)</f>
        <v>K591CMPI006</v>
      </c>
      <c r="F52" s="242">
        <f>IF(OR('DAFTAR PELAJAR'!J48=0,'DAFTAR PELAJAR'!J48=""),"",'DAFTAR PELAJAR'!J48)</f>
        <v>1</v>
      </c>
      <c r="G52" s="39"/>
      <c r="H52" s="7"/>
      <c r="I52" s="7"/>
      <c r="J52" s="7"/>
      <c r="K52" s="7"/>
      <c r="L52" s="7"/>
      <c r="M52" s="7"/>
      <c r="N52" s="7"/>
      <c r="O52" s="7"/>
      <c r="P52" s="46"/>
      <c r="Q52" s="454" t="str">
        <f t="shared" si="0"/>
        <v/>
      </c>
      <c r="R52" s="39"/>
      <c r="S52" s="7"/>
      <c r="T52" s="7"/>
      <c r="U52" s="7"/>
      <c r="V52" s="7"/>
      <c r="W52" s="7"/>
      <c r="X52" s="7"/>
      <c r="Y52" s="7"/>
      <c r="Z52" s="7"/>
      <c r="AA52" s="46"/>
      <c r="AB52" s="224" t="str">
        <f t="shared" si="1"/>
        <v/>
      </c>
      <c r="AC52" s="39"/>
      <c r="AD52" s="7"/>
      <c r="AE52" s="7"/>
      <c r="AF52" s="7"/>
      <c r="AG52" s="7"/>
      <c r="AH52" s="7"/>
      <c r="AI52" s="7"/>
      <c r="AJ52" s="7"/>
      <c r="AK52" s="7"/>
      <c r="AL52" s="46"/>
      <c r="AM52" s="394" t="str">
        <f t="shared" si="2"/>
        <v/>
      </c>
    </row>
    <row r="53" spans="1:39">
      <c r="A53" s="4">
        <v>42</v>
      </c>
      <c r="B53" s="239" t="str">
        <f>IF(OR(F53=0,F53=""),"",'DAFTAR PELAJAR'!B49)</f>
        <v>MOHAMAD AZRUL AMIN BIN AZMAN</v>
      </c>
      <c r="C53" s="240" t="str">
        <f>IF(OR(F53=0,F53=""),"",'DAFTAR PELAJAR'!C49)</f>
        <v>4 MPI</v>
      </c>
      <c r="D53" s="241" t="str">
        <f>IF(OR(F53=0,F53=""),"",'DAFTAR PELAJAR'!D49)</f>
        <v>980710065543</v>
      </c>
      <c r="E53" s="240" t="str">
        <f>IF(OR(F53=0,F53=""),"",'DAFTAR PELAJAR'!E49)</f>
        <v>K591CMPI008</v>
      </c>
      <c r="F53" s="242">
        <f>IF(OR('DAFTAR PELAJAR'!J49=0,'DAFTAR PELAJAR'!J49=""),"",'DAFTAR PELAJAR'!J49)</f>
        <v>1</v>
      </c>
      <c r="G53" s="39"/>
      <c r="H53" s="7"/>
      <c r="I53" s="7"/>
      <c r="J53" s="7"/>
      <c r="K53" s="7"/>
      <c r="L53" s="7"/>
      <c r="M53" s="7"/>
      <c r="N53" s="7"/>
      <c r="O53" s="7"/>
      <c r="P53" s="46"/>
      <c r="Q53" s="454" t="str">
        <f t="shared" si="0"/>
        <v/>
      </c>
      <c r="R53" s="39"/>
      <c r="S53" s="7"/>
      <c r="T53" s="7"/>
      <c r="U53" s="7"/>
      <c r="V53" s="7"/>
      <c r="W53" s="7"/>
      <c r="X53" s="7"/>
      <c r="Y53" s="7"/>
      <c r="Z53" s="7"/>
      <c r="AA53" s="46"/>
      <c r="AB53" s="224" t="str">
        <f t="shared" si="1"/>
        <v/>
      </c>
      <c r="AC53" s="39"/>
      <c r="AD53" s="7"/>
      <c r="AE53" s="7"/>
      <c r="AF53" s="7"/>
      <c r="AG53" s="7"/>
      <c r="AH53" s="7"/>
      <c r="AI53" s="7"/>
      <c r="AJ53" s="7"/>
      <c r="AK53" s="7"/>
      <c r="AL53" s="46"/>
      <c r="AM53" s="394" t="str">
        <f t="shared" si="2"/>
        <v/>
      </c>
    </row>
    <row r="54" spans="1:39">
      <c r="A54" s="4">
        <v>43</v>
      </c>
      <c r="B54" s="239" t="str">
        <f>IF(OR(F54=0,F54=""),"",'DAFTAR PELAJAR'!B50)</f>
        <v>MOHAMAD HAFIZ BIN KAMARUZZAMAN</v>
      </c>
      <c r="C54" s="240" t="str">
        <f>IF(OR(F54=0,F54=""),"",'DAFTAR PELAJAR'!C50)</f>
        <v>4 MPI</v>
      </c>
      <c r="D54" s="241" t="str">
        <f>IF(OR(F54=0,F54=""),"",'DAFTAR PELAJAR'!D50)</f>
        <v>981230065151</v>
      </c>
      <c r="E54" s="240" t="str">
        <f>IF(OR(F54=0,F54=""),"",'DAFTAR PELAJAR'!E50)</f>
        <v>K591CMPI009</v>
      </c>
      <c r="F54" s="242">
        <f>IF(OR('DAFTAR PELAJAR'!J50=0,'DAFTAR PELAJAR'!J50=""),"",'DAFTAR PELAJAR'!J50)</f>
        <v>1</v>
      </c>
      <c r="G54" s="39"/>
      <c r="H54" s="7"/>
      <c r="I54" s="7"/>
      <c r="J54" s="7"/>
      <c r="K54" s="7"/>
      <c r="L54" s="7"/>
      <c r="M54" s="7"/>
      <c r="N54" s="7"/>
      <c r="O54" s="7"/>
      <c r="P54" s="46"/>
      <c r="Q54" s="454" t="str">
        <f t="shared" si="0"/>
        <v/>
      </c>
      <c r="R54" s="39"/>
      <c r="S54" s="7"/>
      <c r="T54" s="7"/>
      <c r="U54" s="7"/>
      <c r="V54" s="7"/>
      <c r="W54" s="7"/>
      <c r="X54" s="7"/>
      <c r="Y54" s="7"/>
      <c r="Z54" s="7"/>
      <c r="AA54" s="46"/>
      <c r="AB54" s="224" t="str">
        <f t="shared" si="1"/>
        <v/>
      </c>
      <c r="AC54" s="39"/>
      <c r="AD54" s="7"/>
      <c r="AE54" s="7"/>
      <c r="AF54" s="7"/>
      <c r="AG54" s="7"/>
      <c r="AH54" s="7"/>
      <c r="AI54" s="7"/>
      <c r="AJ54" s="7"/>
      <c r="AK54" s="7"/>
      <c r="AL54" s="46"/>
      <c r="AM54" s="394" t="str">
        <f t="shared" si="2"/>
        <v/>
      </c>
    </row>
    <row r="55" spans="1:39">
      <c r="A55" s="4">
        <v>44</v>
      </c>
      <c r="B55" s="239" t="str">
        <f>IF(OR(F55=0,F55=""),"",'DAFTAR PELAJAR'!B51)</f>
        <v>MOHAMAD KHARUL NIZAM BIN MOHD ASRI</v>
      </c>
      <c r="C55" s="240" t="str">
        <f>IF(OR(F55=0,F55=""),"",'DAFTAR PELAJAR'!C51)</f>
        <v>4 MPI</v>
      </c>
      <c r="D55" s="241" t="str">
        <f>IF(OR(F55=0,F55=""),"",'DAFTAR PELAJAR'!D51)</f>
        <v>980813065511</v>
      </c>
      <c r="E55" s="240" t="str">
        <f>IF(OR(F55=0,F55=""),"",'DAFTAR PELAJAR'!E51)</f>
        <v>K591CMPI010</v>
      </c>
      <c r="F55" s="242">
        <f>IF(OR('DAFTAR PELAJAR'!J51=0,'DAFTAR PELAJAR'!J51=""),"",'DAFTAR PELAJAR'!J51)</f>
        <v>1</v>
      </c>
      <c r="G55" s="39"/>
      <c r="H55" s="7"/>
      <c r="I55" s="7"/>
      <c r="J55" s="7"/>
      <c r="K55" s="7"/>
      <c r="L55" s="7"/>
      <c r="M55" s="7"/>
      <c r="N55" s="7"/>
      <c r="O55" s="7"/>
      <c r="P55" s="46"/>
      <c r="Q55" s="454" t="str">
        <f t="shared" si="0"/>
        <v/>
      </c>
      <c r="R55" s="39"/>
      <c r="S55" s="7"/>
      <c r="T55" s="7"/>
      <c r="U55" s="7"/>
      <c r="V55" s="7"/>
      <c r="W55" s="7"/>
      <c r="X55" s="7"/>
      <c r="Y55" s="7"/>
      <c r="Z55" s="7"/>
      <c r="AA55" s="46"/>
      <c r="AB55" s="224" t="str">
        <f t="shared" si="1"/>
        <v/>
      </c>
      <c r="AC55" s="39"/>
      <c r="AD55" s="7"/>
      <c r="AE55" s="7"/>
      <c r="AF55" s="7"/>
      <c r="AG55" s="7"/>
      <c r="AH55" s="7"/>
      <c r="AI55" s="7"/>
      <c r="AJ55" s="7"/>
      <c r="AK55" s="7"/>
      <c r="AL55" s="46"/>
      <c r="AM55" s="394" t="str">
        <f t="shared" si="2"/>
        <v/>
      </c>
    </row>
    <row r="56" spans="1:39">
      <c r="A56" s="4">
        <v>45</v>
      </c>
      <c r="B56" s="239" t="str">
        <f>IF(OR(F56=0,F56=""),"",'DAFTAR PELAJAR'!B52)</f>
        <v>MOHAMAD SYAFIQ BIN RAHMAN</v>
      </c>
      <c r="C56" s="240" t="str">
        <f>IF(OR(F56=0,F56=""),"",'DAFTAR PELAJAR'!C52)</f>
        <v>4 MPI</v>
      </c>
      <c r="D56" s="241" t="str">
        <f>IF(OR(F56=0,F56=""),"",'DAFTAR PELAJAR'!D52)</f>
        <v>980324065481</v>
      </c>
      <c r="E56" s="240" t="str">
        <f>IF(OR(F56=0,F56=""),"",'DAFTAR PELAJAR'!E52)</f>
        <v>K591CMPI011</v>
      </c>
      <c r="F56" s="242">
        <f>IF(OR('DAFTAR PELAJAR'!J52=0,'DAFTAR PELAJAR'!J52=""),"",'DAFTAR PELAJAR'!J52)</f>
        <v>1</v>
      </c>
      <c r="G56" s="39"/>
      <c r="H56" s="7"/>
      <c r="I56" s="7"/>
      <c r="J56" s="7"/>
      <c r="K56" s="7"/>
      <c r="L56" s="7"/>
      <c r="M56" s="7"/>
      <c r="N56" s="7"/>
      <c r="O56" s="7"/>
      <c r="P56" s="46"/>
      <c r="Q56" s="454" t="str">
        <f t="shared" si="0"/>
        <v/>
      </c>
      <c r="R56" s="39"/>
      <c r="S56" s="7"/>
      <c r="T56" s="7"/>
      <c r="U56" s="7"/>
      <c r="V56" s="7"/>
      <c r="W56" s="7"/>
      <c r="X56" s="7"/>
      <c r="Y56" s="7"/>
      <c r="Z56" s="7"/>
      <c r="AA56" s="46"/>
      <c r="AB56" s="224" t="str">
        <f t="shared" si="1"/>
        <v/>
      </c>
      <c r="AC56" s="39"/>
      <c r="AD56" s="7"/>
      <c r="AE56" s="7"/>
      <c r="AF56" s="7"/>
      <c r="AG56" s="7"/>
      <c r="AH56" s="7"/>
      <c r="AI56" s="7"/>
      <c r="AJ56" s="7"/>
      <c r="AK56" s="7"/>
      <c r="AL56" s="46"/>
      <c r="AM56" s="394" t="str">
        <f t="shared" si="2"/>
        <v/>
      </c>
    </row>
    <row r="57" spans="1:39">
      <c r="A57" s="4">
        <v>46</v>
      </c>
      <c r="B57" s="239" t="str">
        <f>IF(OR(F57=0,F57=""),"",'DAFTAR PELAJAR'!B53)</f>
        <v>MOHAMMAD AIMAN BIN ABDUL HALIM</v>
      </c>
      <c r="C57" s="240" t="str">
        <f>IF(OR(F57=0,F57=""),"",'DAFTAR PELAJAR'!C53)</f>
        <v>4 MPI</v>
      </c>
      <c r="D57" s="241" t="str">
        <f>IF(OR(F57=0,F57=""),"",'DAFTAR PELAJAR'!D53)</f>
        <v>981122065939</v>
      </c>
      <c r="E57" s="240" t="str">
        <f>IF(OR(F57=0,F57=""),"",'DAFTAR PELAJAR'!E53)</f>
        <v>K591CMPI012</v>
      </c>
      <c r="F57" s="242">
        <f>IF(OR('DAFTAR PELAJAR'!J53=0,'DAFTAR PELAJAR'!J53=""),"",'DAFTAR PELAJAR'!J53)</f>
        <v>1</v>
      </c>
      <c r="G57" s="39"/>
      <c r="H57" s="7"/>
      <c r="I57" s="7"/>
      <c r="J57" s="7"/>
      <c r="K57" s="7"/>
      <c r="L57" s="7"/>
      <c r="M57" s="7"/>
      <c r="N57" s="7"/>
      <c r="O57" s="7"/>
      <c r="P57" s="46"/>
      <c r="Q57" s="454" t="str">
        <f t="shared" si="0"/>
        <v/>
      </c>
      <c r="R57" s="39"/>
      <c r="S57" s="7"/>
      <c r="T57" s="7"/>
      <c r="U57" s="7"/>
      <c r="V57" s="7"/>
      <c r="W57" s="7"/>
      <c r="X57" s="7"/>
      <c r="Y57" s="7"/>
      <c r="Z57" s="7"/>
      <c r="AA57" s="46"/>
      <c r="AB57" s="224" t="str">
        <f t="shared" si="1"/>
        <v/>
      </c>
      <c r="AC57" s="39"/>
      <c r="AD57" s="7"/>
      <c r="AE57" s="7"/>
      <c r="AF57" s="7"/>
      <c r="AG57" s="7"/>
      <c r="AH57" s="7"/>
      <c r="AI57" s="7"/>
      <c r="AJ57" s="7"/>
      <c r="AK57" s="7"/>
      <c r="AL57" s="46"/>
      <c r="AM57" s="394" t="str">
        <f t="shared" si="2"/>
        <v/>
      </c>
    </row>
    <row r="58" spans="1:39">
      <c r="A58" s="4">
        <v>47</v>
      </c>
      <c r="B58" s="239" t="str">
        <f>IF(OR(F58=0,F58=""),"",'DAFTAR PELAJAR'!B54)</f>
        <v>MOHAMMAD AMIRUL AMMAR BIN  AZIZAN</v>
      </c>
      <c r="C58" s="240" t="str">
        <f>IF(OR(F58=0,F58=""),"",'DAFTAR PELAJAR'!C54)</f>
        <v>4 MPI</v>
      </c>
      <c r="D58" s="241" t="str">
        <f>IF(OR(F58=0,F58=""),"",'DAFTAR PELAJAR'!D54)</f>
        <v>981030026553</v>
      </c>
      <c r="E58" s="240" t="str">
        <f>IF(OR(F58=0,F58=""),"",'DAFTAR PELAJAR'!E54)</f>
        <v>K591CMPI013</v>
      </c>
      <c r="F58" s="242">
        <f>IF(OR('DAFTAR PELAJAR'!J54=0,'DAFTAR PELAJAR'!J54=""),"",'DAFTAR PELAJAR'!J54)</f>
        <v>1</v>
      </c>
      <c r="G58" s="39"/>
      <c r="H58" s="7"/>
      <c r="I58" s="7"/>
      <c r="J58" s="7"/>
      <c r="K58" s="7"/>
      <c r="L58" s="7"/>
      <c r="M58" s="7"/>
      <c r="N58" s="7"/>
      <c r="O58" s="7"/>
      <c r="P58" s="46"/>
      <c r="Q58" s="454" t="str">
        <f t="shared" si="0"/>
        <v/>
      </c>
      <c r="R58" s="39"/>
      <c r="S58" s="7"/>
      <c r="T58" s="7"/>
      <c r="U58" s="7"/>
      <c r="V58" s="7"/>
      <c r="W58" s="7"/>
      <c r="X58" s="7"/>
      <c r="Y58" s="7"/>
      <c r="Z58" s="7"/>
      <c r="AA58" s="46"/>
      <c r="AB58" s="224" t="str">
        <f t="shared" si="1"/>
        <v/>
      </c>
      <c r="AC58" s="39"/>
      <c r="AD58" s="7"/>
      <c r="AE58" s="7"/>
      <c r="AF58" s="7"/>
      <c r="AG58" s="7"/>
      <c r="AH58" s="7"/>
      <c r="AI58" s="7"/>
      <c r="AJ58" s="7"/>
      <c r="AK58" s="7"/>
      <c r="AL58" s="46"/>
      <c r="AM58" s="394" t="str">
        <f t="shared" si="2"/>
        <v/>
      </c>
    </row>
    <row r="59" spans="1:39">
      <c r="A59" s="4">
        <v>48</v>
      </c>
      <c r="B59" s="239" t="str">
        <f>IF(OR(F59=0,F59=""),"",'DAFTAR PELAJAR'!B55)</f>
        <v>MOHD AFIZZUDIN BIN MASRAN</v>
      </c>
      <c r="C59" s="240" t="str">
        <f>IF(OR(F59=0,F59=""),"",'DAFTAR PELAJAR'!C55)</f>
        <v>4 MPI</v>
      </c>
      <c r="D59" s="241" t="str">
        <f>IF(OR(F59=0,F59=""),"",'DAFTAR PELAJAR'!D55)</f>
        <v>980615025041</v>
      </c>
      <c r="E59" s="240" t="str">
        <f>IF(OR(F59=0,F59=""),"",'DAFTAR PELAJAR'!E55)</f>
        <v>K591CMPI014</v>
      </c>
      <c r="F59" s="242">
        <f>IF(OR('DAFTAR PELAJAR'!J55=0,'DAFTAR PELAJAR'!J55=""),"",'DAFTAR PELAJAR'!J55)</f>
        <v>1</v>
      </c>
      <c r="G59" s="39"/>
      <c r="H59" s="7"/>
      <c r="I59" s="7"/>
      <c r="J59" s="7"/>
      <c r="K59" s="7"/>
      <c r="L59" s="7"/>
      <c r="M59" s="7"/>
      <c r="N59" s="7"/>
      <c r="O59" s="7"/>
      <c r="P59" s="46"/>
      <c r="Q59" s="454" t="str">
        <f t="shared" si="0"/>
        <v/>
      </c>
      <c r="R59" s="39"/>
      <c r="S59" s="7"/>
      <c r="T59" s="7"/>
      <c r="U59" s="7"/>
      <c r="V59" s="7"/>
      <c r="W59" s="7"/>
      <c r="X59" s="7"/>
      <c r="Y59" s="7"/>
      <c r="Z59" s="7"/>
      <c r="AA59" s="46"/>
      <c r="AB59" s="224" t="str">
        <f t="shared" si="1"/>
        <v/>
      </c>
      <c r="AC59" s="39"/>
      <c r="AD59" s="7"/>
      <c r="AE59" s="7"/>
      <c r="AF59" s="7"/>
      <c r="AG59" s="7"/>
      <c r="AH59" s="7"/>
      <c r="AI59" s="7"/>
      <c r="AJ59" s="7"/>
      <c r="AK59" s="7"/>
      <c r="AL59" s="46"/>
      <c r="AM59" s="394" t="str">
        <f t="shared" si="2"/>
        <v/>
      </c>
    </row>
    <row r="60" spans="1:39">
      <c r="A60" s="4">
        <v>49</v>
      </c>
      <c r="B60" s="239" t="str">
        <f>IF(OR(F60=0,F60=""),"",'DAFTAR PELAJAR'!B56)</f>
        <v>MUHAMAD HAZIQ IRFAN BIN HISHAMUDDIN</v>
      </c>
      <c r="C60" s="240" t="str">
        <f>IF(OR(F60=0,F60=""),"",'DAFTAR PELAJAR'!C56)</f>
        <v>4 MPI</v>
      </c>
      <c r="D60" s="241" t="str">
        <f>IF(OR(F60=0,F60=""),"",'DAFTAR PELAJAR'!D56)</f>
        <v>980816025355</v>
      </c>
      <c r="E60" s="240" t="str">
        <f>IF(OR(F60=0,F60=""),"",'DAFTAR PELAJAR'!E56)</f>
        <v>K591CMPI016</v>
      </c>
      <c r="F60" s="242">
        <f>IF(OR('DAFTAR PELAJAR'!J56=0,'DAFTAR PELAJAR'!J56=""),"",'DAFTAR PELAJAR'!J56)</f>
        <v>1</v>
      </c>
      <c r="G60" s="39"/>
      <c r="H60" s="7"/>
      <c r="I60" s="7"/>
      <c r="J60" s="7"/>
      <c r="K60" s="7"/>
      <c r="L60" s="7"/>
      <c r="M60" s="7"/>
      <c r="N60" s="7"/>
      <c r="O60" s="7"/>
      <c r="P60" s="46"/>
      <c r="Q60" s="454" t="str">
        <f t="shared" si="0"/>
        <v/>
      </c>
      <c r="R60" s="39"/>
      <c r="S60" s="7"/>
      <c r="T60" s="7"/>
      <c r="U60" s="7"/>
      <c r="V60" s="7"/>
      <c r="W60" s="7"/>
      <c r="X60" s="7"/>
      <c r="Y60" s="7"/>
      <c r="Z60" s="7"/>
      <c r="AA60" s="46"/>
      <c r="AB60" s="224" t="str">
        <f t="shared" si="1"/>
        <v/>
      </c>
      <c r="AC60" s="39"/>
      <c r="AD60" s="7"/>
      <c r="AE60" s="7"/>
      <c r="AF60" s="7"/>
      <c r="AG60" s="7"/>
      <c r="AH60" s="7"/>
      <c r="AI60" s="7"/>
      <c r="AJ60" s="7"/>
      <c r="AK60" s="7"/>
      <c r="AL60" s="46"/>
      <c r="AM60" s="394" t="str">
        <f t="shared" si="2"/>
        <v/>
      </c>
    </row>
    <row r="61" spans="1:39">
      <c r="A61" s="4">
        <v>50</v>
      </c>
      <c r="B61" s="239" t="str">
        <f>IF(OR(F61=0,F61=""),"",'DAFTAR PELAJAR'!B57)</f>
        <v/>
      </c>
      <c r="C61" s="240" t="str">
        <f>IF(OR(F61=0,F61=""),"",'DAFTAR PELAJAR'!C57)</f>
        <v/>
      </c>
      <c r="D61" s="241" t="str">
        <f>IF(OR(F61=0,F61=""),"",'DAFTAR PELAJAR'!D57)</f>
        <v/>
      </c>
      <c r="E61" s="240" t="str">
        <f>IF(OR(F61=0,F61=""),"",'DAFTAR PELAJAR'!E57)</f>
        <v/>
      </c>
      <c r="F61" s="242" t="str">
        <f>IF(OR('DAFTAR PELAJAR'!J57=0,'DAFTAR PELAJAR'!J57=""),"",'DAFTAR PELAJAR'!J57)</f>
        <v/>
      </c>
      <c r="G61" s="39"/>
      <c r="H61" s="7"/>
      <c r="I61" s="7"/>
      <c r="J61" s="7"/>
      <c r="K61" s="7"/>
      <c r="L61" s="7"/>
      <c r="M61" s="7"/>
      <c r="N61" s="7"/>
      <c r="O61" s="7"/>
      <c r="P61" s="46"/>
      <c r="Q61" s="454" t="str">
        <f t="shared" si="0"/>
        <v/>
      </c>
      <c r="R61" s="39"/>
      <c r="S61" s="7"/>
      <c r="T61" s="7"/>
      <c r="U61" s="7"/>
      <c r="V61" s="7"/>
      <c r="W61" s="7"/>
      <c r="X61" s="7"/>
      <c r="Y61" s="7"/>
      <c r="Z61" s="7"/>
      <c r="AA61" s="46"/>
      <c r="AB61" s="224" t="str">
        <f t="shared" si="1"/>
        <v/>
      </c>
      <c r="AC61" s="39"/>
      <c r="AD61" s="7"/>
      <c r="AE61" s="7"/>
      <c r="AF61" s="7"/>
      <c r="AG61" s="7"/>
      <c r="AH61" s="7"/>
      <c r="AI61" s="7"/>
      <c r="AJ61" s="7"/>
      <c r="AK61" s="7"/>
      <c r="AL61" s="46"/>
      <c r="AM61" s="394" t="str">
        <f t="shared" si="2"/>
        <v/>
      </c>
    </row>
    <row r="62" spans="1:39">
      <c r="A62" s="4">
        <v>51</v>
      </c>
      <c r="B62" s="239" t="str">
        <f>IF(OR(F62=0,F62=""),"",'DAFTAR PELAJAR'!B58)</f>
        <v>MUHAMMAD ALIFF AIDIL BIN MUHAMMAD RAHIM</v>
      </c>
      <c r="C62" s="240" t="str">
        <f>IF(OR(F62=0,F62=""),"",'DAFTAR PELAJAR'!C58)</f>
        <v>4 MPI</v>
      </c>
      <c r="D62" s="241" t="str">
        <f>IF(OR(F62=0,F62=""),"",'DAFTAR PELAJAR'!D58)</f>
        <v>981109106249</v>
      </c>
      <c r="E62" s="240" t="str">
        <f>IF(OR(F62=0,F62=""),"",'DAFTAR PELAJAR'!E58)</f>
        <v>K591CMPI019</v>
      </c>
      <c r="F62" s="242">
        <f>IF(OR('DAFTAR PELAJAR'!J58=0,'DAFTAR PELAJAR'!J58=""),"",'DAFTAR PELAJAR'!J58)</f>
        <v>1</v>
      </c>
      <c r="G62" s="39"/>
      <c r="H62" s="7"/>
      <c r="I62" s="7"/>
      <c r="J62" s="7"/>
      <c r="K62" s="7"/>
      <c r="L62" s="7"/>
      <c r="M62" s="7"/>
      <c r="N62" s="7"/>
      <c r="O62" s="7"/>
      <c r="P62" s="46"/>
      <c r="Q62" s="454" t="str">
        <f t="shared" si="0"/>
        <v/>
      </c>
      <c r="R62" s="39"/>
      <c r="S62" s="7"/>
      <c r="T62" s="7"/>
      <c r="U62" s="7"/>
      <c r="V62" s="7"/>
      <c r="W62" s="7"/>
      <c r="X62" s="7"/>
      <c r="Y62" s="7"/>
      <c r="Z62" s="7"/>
      <c r="AA62" s="46"/>
      <c r="AB62" s="224" t="str">
        <f t="shared" si="1"/>
        <v/>
      </c>
      <c r="AC62" s="39"/>
      <c r="AD62" s="7"/>
      <c r="AE62" s="7"/>
      <c r="AF62" s="7"/>
      <c r="AG62" s="7"/>
      <c r="AH62" s="7"/>
      <c r="AI62" s="7"/>
      <c r="AJ62" s="7"/>
      <c r="AK62" s="7"/>
      <c r="AL62" s="46"/>
      <c r="AM62" s="394" t="str">
        <f t="shared" si="2"/>
        <v/>
      </c>
    </row>
    <row r="63" spans="1:39">
      <c r="A63" s="4">
        <v>52</v>
      </c>
      <c r="B63" s="239" t="str">
        <f>IF(OR(F63=0,F63=""),"",'DAFTAR PELAJAR'!B59)</f>
        <v>MUHAMMAD FARID BIN ZAKRI</v>
      </c>
      <c r="C63" s="240" t="str">
        <f>IF(OR(F63=0,F63=""),"",'DAFTAR PELAJAR'!C59)</f>
        <v>4 MPI</v>
      </c>
      <c r="D63" s="241" t="str">
        <f>IF(OR(F63=0,F63=""),"",'DAFTAR PELAJAR'!D59)</f>
        <v>980524065785</v>
      </c>
      <c r="E63" s="240" t="str">
        <f>IF(OR(F63=0,F63=""),"",'DAFTAR PELAJAR'!E59)</f>
        <v>K591CMPI020</v>
      </c>
      <c r="F63" s="242">
        <f>IF(OR('DAFTAR PELAJAR'!J59=0,'DAFTAR PELAJAR'!J59=""),"",'DAFTAR PELAJAR'!J59)</f>
        <v>1</v>
      </c>
      <c r="G63" s="39"/>
      <c r="H63" s="7"/>
      <c r="I63" s="7"/>
      <c r="J63" s="7"/>
      <c r="K63" s="7"/>
      <c r="L63" s="7"/>
      <c r="M63" s="7"/>
      <c r="N63" s="7"/>
      <c r="O63" s="7"/>
      <c r="P63" s="46"/>
      <c r="Q63" s="454" t="str">
        <f t="shared" si="0"/>
        <v/>
      </c>
      <c r="R63" s="39"/>
      <c r="S63" s="7"/>
      <c r="T63" s="7"/>
      <c r="U63" s="7"/>
      <c r="V63" s="7"/>
      <c r="W63" s="7"/>
      <c r="X63" s="7"/>
      <c r="Y63" s="7"/>
      <c r="Z63" s="7"/>
      <c r="AA63" s="46"/>
      <c r="AB63" s="224" t="str">
        <f t="shared" si="1"/>
        <v/>
      </c>
      <c r="AC63" s="39"/>
      <c r="AD63" s="7"/>
      <c r="AE63" s="7"/>
      <c r="AF63" s="7"/>
      <c r="AG63" s="7"/>
      <c r="AH63" s="7"/>
      <c r="AI63" s="7"/>
      <c r="AJ63" s="7"/>
      <c r="AK63" s="7"/>
      <c r="AL63" s="46"/>
      <c r="AM63" s="394" t="str">
        <f t="shared" si="2"/>
        <v/>
      </c>
    </row>
    <row r="64" spans="1:39">
      <c r="A64" s="4">
        <v>53</v>
      </c>
      <c r="B64" s="239" t="str">
        <f>IF(OR(F64=0,F64=""),"",'DAFTAR PELAJAR'!B60)</f>
        <v>MUHAMMAD IRSYADUDDIN BIN AHMAD SHALABAY</v>
      </c>
      <c r="C64" s="240" t="str">
        <f>IF(OR(F64=0,F64=""),"",'DAFTAR PELAJAR'!C60)</f>
        <v>4 MPI</v>
      </c>
      <c r="D64" s="241" t="str">
        <f>IF(OR(F64=0,F64=""),"",'DAFTAR PELAJAR'!D60)</f>
        <v>980504016513</v>
      </c>
      <c r="E64" s="240" t="str">
        <f>IF(OR(F64=0,F64=""),"",'DAFTAR PELAJAR'!E60)</f>
        <v>K591CMPI021</v>
      </c>
      <c r="F64" s="242">
        <f>IF(OR('DAFTAR PELAJAR'!J60=0,'DAFTAR PELAJAR'!J60=""),"",'DAFTAR PELAJAR'!J60)</f>
        <v>1</v>
      </c>
      <c r="G64" s="39"/>
      <c r="H64" s="7"/>
      <c r="I64" s="7"/>
      <c r="J64" s="7"/>
      <c r="K64" s="7"/>
      <c r="L64" s="7"/>
      <c r="M64" s="7"/>
      <c r="N64" s="7"/>
      <c r="O64" s="7"/>
      <c r="P64" s="46"/>
      <c r="Q64" s="454" t="str">
        <f t="shared" si="0"/>
        <v/>
      </c>
      <c r="R64" s="39"/>
      <c r="S64" s="7"/>
      <c r="T64" s="7"/>
      <c r="U64" s="7"/>
      <c r="V64" s="7"/>
      <c r="W64" s="7"/>
      <c r="X64" s="7"/>
      <c r="Y64" s="7"/>
      <c r="Z64" s="7"/>
      <c r="AA64" s="46"/>
      <c r="AB64" s="224" t="str">
        <f t="shared" si="1"/>
        <v/>
      </c>
      <c r="AC64" s="39"/>
      <c r="AD64" s="7"/>
      <c r="AE64" s="7"/>
      <c r="AF64" s="7"/>
      <c r="AG64" s="7"/>
      <c r="AH64" s="7"/>
      <c r="AI64" s="7"/>
      <c r="AJ64" s="7"/>
      <c r="AK64" s="7"/>
      <c r="AL64" s="46"/>
      <c r="AM64" s="394" t="str">
        <f t="shared" si="2"/>
        <v/>
      </c>
    </row>
    <row r="65" spans="1:39">
      <c r="A65" s="4">
        <v>54</v>
      </c>
      <c r="B65" s="239" t="str">
        <f>IF(OR(F65=0,F65=""),"",'DAFTAR PELAJAR'!B61)</f>
        <v>MUHAMMAD ZULFADZLI BIN JAMALUDDIN</v>
      </c>
      <c r="C65" s="240" t="str">
        <f>IF(OR(F65=0,F65=""),"",'DAFTAR PELAJAR'!C61)</f>
        <v>4 MPI</v>
      </c>
      <c r="D65" s="241" t="str">
        <f>IF(OR(F65=0,F65=""),"",'DAFTAR PELAJAR'!D61)</f>
        <v>980910106477</v>
      </c>
      <c r="E65" s="240" t="str">
        <f>IF(OR(F65=0,F65=""),"",'DAFTAR PELAJAR'!E61)</f>
        <v>K591CMPI023</v>
      </c>
      <c r="F65" s="242">
        <f>IF(OR('DAFTAR PELAJAR'!J61=0,'DAFTAR PELAJAR'!J61=""),"",'DAFTAR PELAJAR'!J61)</f>
        <v>1</v>
      </c>
      <c r="G65" s="39"/>
      <c r="H65" s="7"/>
      <c r="I65" s="7"/>
      <c r="J65" s="7"/>
      <c r="K65" s="7"/>
      <c r="L65" s="7"/>
      <c r="M65" s="7"/>
      <c r="N65" s="7"/>
      <c r="O65" s="7"/>
      <c r="P65" s="46"/>
      <c r="Q65" s="454" t="str">
        <f t="shared" si="0"/>
        <v/>
      </c>
      <c r="R65" s="39"/>
      <c r="S65" s="7"/>
      <c r="T65" s="7"/>
      <c r="U65" s="7"/>
      <c r="V65" s="7"/>
      <c r="W65" s="7"/>
      <c r="X65" s="7"/>
      <c r="Y65" s="7"/>
      <c r="Z65" s="7"/>
      <c r="AA65" s="46"/>
      <c r="AB65" s="224" t="str">
        <f t="shared" si="1"/>
        <v/>
      </c>
      <c r="AC65" s="39"/>
      <c r="AD65" s="7"/>
      <c r="AE65" s="7"/>
      <c r="AF65" s="7"/>
      <c r="AG65" s="7"/>
      <c r="AH65" s="7"/>
      <c r="AI65" s="7"/>
      <c r="AJ65" s="7"/>
      <c r="AK65" s="7"/>
      <c r="AL65" s="46"/>
      <c r="AM65" s="394" t="str">
        <f t="shared" si="2"/>
        <v/>
      </c>
    </row>
    <row r="66" spans="1:39">
      <c r="A66" s="4">
        <v>55</v>
      </c>
      <c r="B66" s="239" t="str">
        <f>IF(OR(F66=0,F66=""),"",'DAFTAR PELAJAR'!B62)</f>
        <v/>
      </c>
      <c r="C66" s="240" t="str">
        <f>IF(OR(F66=0,F66=""),"",'DAFTAR PELAJAR'!C62)</f>
        <v/>
      </c>
      <c r="D66" s="241" t="str">
        <f>IF(OR(F66=0,F66=""),"",'DAFTAR PELAJAR'!D62)</f>
        <v/>
      </c>
      <c r="E66" s="240" t="str">
        <f>IF(OR(F66=0,F66=""),"",'DAFTAR PELAJAR'!E62)</f>
        <v/>
      </c>
      <c r="F66" s="242" t="str">
        <f>IF(OR('DAFTAR PELAJAR'!J62=0,'DAFTAR PELAJAR'!J62=""),"",'DAFTAR PELAJAR'!J62)</f>
        <v/>
      </c>
      <c r="G66" s="39"/>
      <c r="H66" s="7"/>
      <c r="I66" s="7"/>
      <c r="J66" s="7"/>
      <c r="K66" s="7"/>
      <c r="L66" s="7"/>
      <c r="M66" s="7"/>
      <c r="N66" s="7"/>
      <c r="O66" s="7"/>
      <c r="P66" s="46"/>
      <c r="Q66" s="454" t="str">
        <f t="shared" si="0"/>
        <v/>
      </c>
      <c r="R66" s="39"/>
      <c r="S66" s="7"/>
      <c r="T66" s="7"/>
      <c r="U66" s="7"/>
      <c r="V66" s="7"/>
      <c r="W66" s="7"/>
      <c r="X66" s="7"/>
      <c r="Y66" s="7"/>
      <c r="Z66" s="7"/>
      <c r="AA66" s="46"/>
      <c r="AB66" s="224" t="str">
        <f t="shared" si="1"/>
        <v/>
      </c>
      <c r="AC66" s="39"/>
      <c r="AD66" s="7"/>
      <c r="AE66" s="7"/>
      <c r="AF66" s="7"/>
      <c r="AG66" s="7"/>
      <c r="AH66" s="7"/>
      <c r="AI66" s="7"/>
      <c r="AJ66" s="7"/>
      <c r="AK66" s="7"/>
      <c r="AL66" s="46"/>
      <c r="AM66" s="394" t="str">
        <f t="shared" si="2"/>
        <v/>
      </c>
    </row>
    <row r="67" spans="1:39">
      <c r="A67" s="4">
        <v>56</v>
      </c>
      <c r="B67" s="239" t="str">
        <f>IF(OR(F67=0,F67=""),"",'DAFTAR PELAJAR'!B63)</f>
        <v>AZUA NATASYA BINTI SHA'ARI</v>
      </c>
      <c r="C67" s="240" t="str">
        <f>IF(OR(F67=0,F67=""),"",'DAFTAR PELAJAR'!C63)</f>
        <v>4 MPP</v>
      </c>
      <c r="D67" s="241" t="str">
        <f>IF(OR(F67=0,F67=""),"",'DAFTAR PELAJAR'!D63)</f>
        <v>981201065638</v>
      </c>
      <c r="E67" s="240" t="str">
        <f>IF(OR(F67=0,F67=""),"",'DAFTAR PELAJAR'!E63)</f>
        <v>K591CMPP003</v>
      </c>
      <c r="F67" s="242">
        <f>IF(OR('DAFTAR PELAJAR'!J63=0,'DAFTAR PELAJAR'!J63=""),"",'DAFTAR PELAJAR'!J63)</f>
        <v>1</v>
      </c>
      <c r="G67" s="39"/>
      <c r="H67" s="7"/>
      <c r="I67" s="7"/>
      <c r="J67" s="7"/>
      <c r="K67" s="7"/>
      <c r="L67" s="7"/>
      <c r="M67" s="7"/>
      <c r="N67" s="7"/>
      <c r="O67" s="7"/>
      <c r="P67" s="46"/>
      <c r="Q67" s="454" t="str">
        <f t="shared" si="0"/>
        <v/>
      </c>
      <c r="R67" s="39"/>
      <c r="S67" s="7"/>
      <c r="T67" s="7"/>
      <c r="U67" s="7"/>
      <c r="V67" s="7"/>
      <c r="W67" s="7"/>
      <c r="X67" s="7"/>
      <c r="Y67" s="7"/>
      <c r="Z67" s="7"/>
      <c r="AA67" s="46"/>
      <c r="AB67" s="224" t="str">
        <f t="shared" si="1"/>
        <v/>
      </c>
      <c r="AC67" s="39"/>
      <c r="AD67" s="7"/>
      <c r="AE67" s="7"/>
      <c r="AF67" s="7"/>
      <c r="AG67" s="7"/>
      <c r="AH67" s="7"/>
      <c r="AI67" s="7"/>
      <c r="AJ67" s="7"/>
      <c r="AK67" s="7"/>
      <c r="AL67" s="46"/>
      <c r="AM67" s="394" t="str">
        <f t="shared" si="2"/>
        <v/>
      </c>
    </row>
    <row r="68" spans="1:39">
      <c r="A68" s="4">
        <v>57</v>
      </c>
      <c r="B68" s="239" t="str">
        <f>IF(OR(F68=0,F68=""),"",'DAFTAR PELAJAR'!B64)</f>
        <v>DANIAL FAKHRI BIN ADNAN</v>
      </c>
      <c r="C68" s="240" t="str">
        <f>IF(OR(F68=0,F68=""),"",'DAFTAR PELAJAR'!C64)</f>
        <v>4 MPP</v>
      </c>
      <c r="D68" s="241" t="str">
        <f>IF(OR(F68=0,F68=""),"",'DAFTAR PELAJAR'!D64)</f>
        <v>980306065541</v>
      </c>
      <c r="E68" s="240" t="str">
        <f>IF(OR(F68=0,F68=""),"",'DAFTAR PELAJAR'!E64)</f>
        <v>K591CMPP005</v>
      </c>
      <c r="F68" s="242">
        <f>IF(OR('DAFTAR PELAJAR'!J64=0,'DAFTAR PELAJAR'!J64=""),"",'DAFTAR PELAJAR'!J64)</f>
        <v>1</v>
      </c>
      <c r="G68" s="39"/>
      <c r="H68" s="7"/>
      <c r="I68" s="7"/>
      <c r="J68" s="7"/>
      <c r="K68" s="7"/>
      <c r="L68" s="7"/>
      <c r="M68" s="7"/>
      <c r="N68" s="7"/>
      <c r="O68" s="7"/>
      <c r="P68" s="46"/>
      <c r="Q68" s="454" t="str">
        <f t="shared" si="0"/>
        <v/>
      </c>
      <c r="R68" s="39"/>
      <c r="S68" s="7"/>
      <c r="T68" s="7"/>
      <c r="U68" s="7"/>
      <c r="V68" s="7"/>
      <c r="W68" s="7"/>
      <c r="X68" s="7"/>
      <c r="Y68" s="7"/>
      <c r="Z68" s="7"/>
      <c r="AA68" s="46"/>
      <c r="AB68" s="224" t="str">
        <f t="shared" si="1"/>
        <v/>
      </c>
      <c r="AC68" s="39"/>
      <c r="AD68" s="7"/>
      <c r="AE68" s="7"/>
      <c r="AF68" s="7"/>
      <c r="AG68" s="7"/>
      <c r="AH68" s="7"/>
      <c r="AI68" s="7"/>
      <c r="AJ68" s="7"/>
      <c r="AK68" s="7"/>
      <c r="AL68" s="46"/>
      <c r="AM68" s="394" t="str">
        <f t="shared" si="2"/>
        <v/>
      </c>
    </row>
    <row r="69" spans="1:39">
      <c r="A69" s="4">
        <v>58</v>
      </c>
      <c r="B69" s="239" t="str">
        <f>IF(OR(F69=0,F69=""),"",'DAFTAR PELAJAR'!B65)</f>
        <v>FARHAN HADI BIN YAHYA</v>
      </c>
      <c r="C69" s="240" t="str">
        <f>IF(OR(F69=0,F69=""),"",'DAFTAR PELAJAR'!C65)</f>
        <v>4 MPP</v>
      </c>
      <c r="D69" s="241" t="str">
        <f>IF(OR(F69=0,F69=""),"",'DAFTAR PELAJAR'!D65)</f>
        <v>980620065603</v>
      </c>
      <c r="E69" s="240" t="str">
        <f>IF(OR(F69=0,F69=""),"",'DAFTAR PELAJAR'!E65)</f>
        <v>K591CMPP006</v>
      </c>
      <c r="F69" s="242">
        <f>IF(OR('DAFTAR PELAJAR'!J65=0,'DAFTAR PELAJAR'!J65=""),"",'DAFTAR PELAJAR'!J65)</f>
        <v>1</v>
      </c>
      <c r="G69" s="39"/>
      <c r="H69" s="7"/>
      <c r="I69" s="7"/>
      <c r="J69" s="7"/>
      <c r="K69" s="7"/>
      <c r="L69" s="7"/>
      <c r="M69" s="7"/>
      <c r="N69" s="7"/>
      <c r="O69" s="7"/>
      <c r="P69" s="46"/>
      <c r="Q69" s="454" t="str">
        <f t="shared" si="0"/>
        <v/>
      </c>
      <c r="R69" s="39"/>
      <c r="S69" s="7"/>
      <c r="T69" s="7"/>
      <c r="U69" s="7"/>
      <c r="V69" s="7"/>
      <c r="W69" s="7"/>
      <c r="X69" s="7"/>
      <c r="Y69" s="7"/>
      <c r="Z69" s="7"/>
      <c r="AA69" s="46"/>
      <c r="AB69" s="224" t="str">
        <f t="shared" si="1"/>
        <v/>
      </c>
      <c r="AC69" s="39"/>
      <c r="AD69" s="7"/>
      <c r="AE69" s="7"/>
      <c r="AF69" s="7"/>
      <c r="AG69" s="7"/>
      <c r="AH69" s="7"/>
      <c r="AI69" s="7"/>
      <c r="AJ69" s="7"/>
      <c r="AK69" s="7"/>
      <c r="AL69" s="46"/>
      <c r="AM69" s="394" t="str">
        <f t="shared" si="2"/>
        <v/>
      </c>
    </row>
    <row r="70" spans="1:39">
      <c r="A70" s="4">
        <v>59</v>
      </c>
      <c r="B70" s="239" t="str">
        <f>IF(OR(F70=0,F70=""),"",'DAFTAR PELAJAR'!B66)</f>
        <v>MOHAMAD IZZAT AMIR BIN ABDULLAH</v>
      </c>
      <c r="C70" s="240" t="str">
        <f>IF(OR(F70=0,F70=""),"",'DAFTAR PELAJAR'!C66)</f>
        <v>4 MPP</v>
      </c>
      <c r="D70" s="241" t="str">
        <f>IF(OR(F70=0,F70=""),"",'DAFTAR PELAJAR'!D66)</f>
        <v>980408065243</v>
      </c>
      <c r="E70" s="240" t="str">
        <f>IF(OR(F70=0,F70=""),"",'DAFTAR PELAJAR'!E66)</f>
        <v>K591CMPP009</v>
      </c>
      <c r="F70" s="242">
        <f>IF(OR('DAFTAR PELAJAR'!J66=0,'DAFTAR PELAJAR'!J66=""),"",'DAFTAR PELAJAR'!J66)</f>
        <v>1</v>
      </c>
      <c r="G70" s="39"/>
      <c r="H70" s="7"/>
      <c r="I70" s="7"/>
      <c r="J70" s="7"/>
      <c r="K70" s="7"/>
      <c r="L70" s="7"/>
      <c r="M70" s="7"/>
      <c r="N70" s="7"/>
      <c r="O70" s="7"/>
      <c r="P70" s="46"/>
      <c r="Q70" s="454" t="str">
        <f t="shared" si="0"/>
        <v/>
      </c>
      <c r="R70" s="39"/>
      <c r="S70" s="7"/>
      <c r="T70" s="7"/>
      <c r="U70" s="7"/>
      <c r="V70" s="7"/>
      <c r="W70" s="7"/>
      <c r="X70" s="7"/>
      <c r="Y70" s="7"/>
      <c r="Z70" s="7"/>
      <c r="AA70" s="46"/>
      <c r="AB70" s="224" t="str">
        <f t="shared" si="1"/>
        <v/>
      </c>
      <c r="AC70" s="39"/>
      <c r="AD70" s="7"/>
      <c r="AE70" s="7"/>
      <c r="AF70" s="7"/>
      <c r="AG70" s="7"/>
      <c r="AH70" s="7"/>
      <c r="AI70" s="7"/>
      <c r="AJ70" s="7"/>
      <c r="AK70" s="7"/>
      <c r="AL70" s="46"/>
      <c r="AM70" s="394" t="str">
        <f t="shared" si="2"/>
        <v/>
      </c>
    </row>
    <row r="71" spans="1:39">
      <c r="A71" s="4">
        <v>60</v>
      </c>
      <c r="B71" s="239" t="str">
        <f>IF(OR(F71=0,F71=""),"",'DAFTAR PELAJAR'!B67)</f>
        <v>MOHAMAD KHAIRI BIN YUSRY</v>
      </c>
      <c r="C71" s="240" t="str">
        <f>IF(OR(F71=0,F71=""),"",'DAFTAR PELAJAR'!C67)</f>
        <v>4 MPP</v>
      </c>
      <c r="D71" s="241" t="str">
        <f>IF(OR(F71=0,F71=""),"",'DAFTAR PELAJAR'!D67)</f>
        <v>981110036233</v>
      </c>
      <c r="E71" s="240" t="str">
        <f>IF(OR(F71=0,F71=""),"",'DAFTAR PELAJAR'!E67)</f>
        <v>K591CMPP010</v>
      </c>
      <c r="F71" s="242">
        <f>IF(OR('DAFTAR PELAJAR'!J67=0,'DAFTAR PELAJAR'!J67=""),"",'DAFTAR PELAJAR'!J67)</f>
        <v>1</v>
      </c>
      <c r="G71" s="39"/>
      <c r="H71" s="7"/>
      <c r="I71" s="7"/>
      <c r="J71" s="7"/>
      <c r="K71" s="7"/>
      <c r="L71" s="7"/>
      <c r="M71" s="7"/>
      <c r="N71" s="7"/>
      <c r="O71" s="7"/>
      <c r="P71" s="46"/>
      <c r="Q71" s="454" t="str">
        <f t="shared" si="0"/>
        <v/>
      </c>
      <c r="R71" s="39"/>
      <c r="S71" s="7"/>
      <c r="T71" s="7"/>
      <c r="U71" s="7"/>
      <c r="V71" s="7"/>
      <c r="W71" s="7"/>
      <c r="X71" s="7"/>
      <c r="Y71" s="7"/>
      <c r="Z71" s="7"/>
      <c r="AA71" s="46"/>
      <c r="AB71" s="224" t="str">
        <f t="shared" si="1"/>
        <v/>
      </c>
      <c r="AC71" s="39"/>
      <c r="AD71" s="7"/>
      <c r="AE71" s="7"/>
      <c r="AF71" s="7"/>
      <c r="AG71" s="7"/>
      <c r="AH71" s="7"/>
      <c r="AI71" s="7"/>
      <c r="AJ71" s="7"/>
      <c r="AK71" s="7"/>
      <c r="AL71" s="46"/>
      <c r="AM71" s="394" t="str">
        <f t="shared" si="2"/>
        <v/>
      </c>
    </row>
    <row r="72" spans="1:39">
      <c r="A72" s="4">
        <v>61</v>
      </c>
      <c r="B72" s="239" t="str">
        <f>IF(OR(F72=0,F72=""),"",'DAFTAR PELAJAR'!B68)</f>
        <v>MOHAMAD LOKMAN AL-HAKIM BIN KAMARUDDIN</v>
      </c>
      <c r="C72" s="240" t="str">
        <f>IF(OR(F72=0,F72=""),"",'DAFTAR PELAJAR'!C68)</f>
        <v>4 MPP</v>
      </c>
      <c r="D72" s="241" t="str">
        <f>IF(OR(F72=0,F72=""),"",'DAFTAR PELAJAR'!D68)</f>
        <v>981115065957</v>
      </c>
      <c r="E72" s="240" t="str">
        <f>IF(OR(F72=0,F72=""),"",'DAFTAR PELAJAR'!E68)</f>
        <v>K591CMPP011</v>
      </c>
      <c r="F72" s="242">
        <f>IF(OR('DAFTAR PELAJAR'!J68=0,'DAFTAR PELAJAR'!J68=""),"",'DAFTAR PELAJAR'!J68)</f>
        <v>1</v>
      </c>
      <c r="G72" s="39"/>
      <c r="H72" s="7"/>
      <c r="I72" s="7"/>
      <c r="J72" s="7"/>
      <c r="K72" s="7"/>
      <c r="L72" s="7"/>
      <c r="M72" s="7"/>
      <c r="N72" s="7"/>
      <c r="O72" s="7"/>
      <c r="P72" s="46"/>
      <c r="Q72" s="454" t="str">
        <f t="shared" si="0"/>
        <v/>
      </c>
      <c r="R72" s="39"/>
      <c r="S72" s="7"/>
      <c r="T72" s="7"/>
      <c r="U72" s="7"/>
      <c r="V72" s="7"/>
      <c r="W72" s="7"/>
      <c r="X72" s="7"/>
      <c r="Y72" s="7"/>
      <c r="Z72" s="7"/>
      <c r="AA72" s="46"/>
      <c r="AB72" s="224" t="str">
        <f t="shared" si="1"/>
        <v/>
      </c>
      <c r="AC72" s="39"/>
      <c r="AD72" s="7"/>
      <c r="AE72" s="7"/>
      <c r="AF72" s="7"/>
      <c r="AG72" s="7"/>
      <c r="AH72" s="7"/>
      <c r="AI72" s="7"/>
      <c r="AJ72" s="7"/>
      <c r="AK72" s="7"/>
      <c r="AL72" s="46"/>
      <c r="AM72" s="394" t="str">
        <f t="shared" si="2"/>
        <v/>
      </c>
    </row>
    <row r="73" spans="1:39">
      <c r="A73" s="4">
        <v>62</v>
      </c>
      <c r="B73" s="239" t="str">
        <f>IF(OR(F73=0,F73=""),"",'DAFTAR PELAJAR'!B69)</f>
        <v>MOHAMAD NAZIRUL NAJMI BIN MOHD HARANI</v>
      </c>
      <c r="C73" s="240" t="str">
        <f>IF(OR(F73=0,F73=""),"",'DAFTAR PELAJAR'!C69)</f>
        <v>4 MPP</v>
      </c>
      <c r="D73" s="241">
        <f>IF(OR(F73=0,F73=""),"",'DAFTAR PELAJAR'!D69)</f>
        <v>980621385019</v>
      </c>
      <c r="E73" s="240" t="str">
        <f>IF(OR(F73=0,F73=""),"",'DAFTAR PELAJAR'!E69)</f>
        <v>K591CMPP012</v>
      </c>
      <c r="F73" s="242">
        <f>IF(OR('DAFTAR PELAJAR'!J69=0,'DAFTAR PELAJAR'!J69=""),"",'DAFTAR PELAJAR'!J69)</f>
        <v>1</v>
      </c>
      <c r="G73" s="39"/>
      <c r="H73" s="7"/>
      <c r="I73" s="7"/>
      <c r="J73" s="7"/>
      <c r="K73" s="7"/>
      <c r="L73" s="7"/>
      <c r="M73" s="7"/>
      <c r="N73" s="7"/>
      <c r="O73" s="7"/>
      <c r="P73" s="46"/>
      <c r="Q73" s="454" t="str">
        <f t="shared" si="0"/>
        <v/>
      </c>
      <c r="R73" s="39"/>
      <c r="S73" s="7"/>
      <c r="T73" s="7"/>
      <c r="U73" s="7"/>
      <c r="V73" s="7"/>
      <c r="W73" s="7"/>
      <c r="X73" s="7"/>
      <c r="Y73" s="7"/>
      <c r="Z73" s="7"/>
      <c r="AA73" s="46"/>
      <c r="AB73" s="224" t="str">
        <f t="shared" si="1"/>
        <v/>
      </c>
      <c r="AC73" s="39"/>
      <c r="AD73" s="7"/>
      <c r="AE73" s="7"/>
      <c r="AF73" s="7"/>
      <c r="AG73" s="7"/>
      <c r="AH73" s="7"/>
      <c r="AI73" s="7"/>
      <c r="AJ73" s="7"/>
      <c r="AK73" s="7"/>
      <c r="AL73" s="46"/>
      <c r="AM73" s="394" t="str">
        <f t="shared" si="2"/>
        <v/>
      </c>
    </row>
    <row r="74" spans="1:39">
      <c r="A74" s="4">
        <v>63</v>
      </c>
      <c r="B74" s="239" t="str">
        <f>IF(OR(F74=0,F74=""),"",'DAFTAR PELAJAR'!B70)</f>
        <v>MOHAMAD SHAH FARIQ BIN SHARUDIN</v>
      </c>
      <c r="C74" s="240" t="str">
        <f>IF(OR(F74=0,F74=""),"",'DAFTAR PELAJAR'!C70)</f>
        <v>4 MPP</v>
      </c>
      <c r="D74" s="241" t="str">
        <f>IF(OR(F74=0,F74=""),"",'DAFTAR PELAJAR'!D70)</f>
        <v>981030065093</v>
      </c>
      <c r="E74" s="240" t="str">
        <f>IF(OR(F74=0,F74=""),"",'DAFTAR PELAJAR'!E70)</f>
        <v>K591CMPP013</v>
      </c>
      <c r="F74" s="242">
        <f>IF(OR('DAFTAR PELAJAR'!J70=0,'DAFTAR PELAJAR'!J70=""),"",'DAFTAR PELAJAR'!J70)</f>
        <v>1</v>
      </c>
      <c r="G74" s="39"/>
      <c r="H74" s="7"/>
      <c r="I74" s="7"/>
      <c r="J74" s="7"/>
      <c r="K74" s="7"/>
      <c r="L74" s="7"/>
      <c r="M74" s="7"/>
      <c r="N74" s="7"/>
      <c r="O74" s="7"/>
      <c r="P74" s="46"/>
      <c r="Q74" s="454" t="str">
        <f t="shared" si="0"/>
        <v/>
      </c>
      <c r="R74" s="39"/>
      <c r="S74" s="7"/>
      <c r="T74" s="7"/>
      <c r="U74" s="7"/>
      <c r="V74" s="7"/>
      <c r="W74" s="7"/>
      <c r="X74" s="7"/>
      <c r="Y74" s="7"/>
      <c r="Z74" s="7"/>
      <c r="AA74" s="46"/>
      <c r="AB74" s="224" t="str">
        <f t="shared" si="1"/>
        <v/>
      </c>
      <c r="AC74" s="39"/>
      <c r="AD74" s="7"/>
      <c r="AE74" s="7"/>
      <c r="AF74" s="7"/>
      <c r="AG74" s="7"/>
      <c r="AH74" s="7"/>
      <c r="AI74" s="7"/>
      <c r="AJ74" s="7"/>
      <c r="AK74" s="7"/>
      <c r="AL74" s="46"/>
      <c r="AM74" s="394" t="str">
        <f t="shared" si="2"/>
        <v/>
      </c>
    </row>
    <row r="75" spans="1:39">
      <c r="A75" s="4">
        <v>64</v>
      </c>
      <c r="B75" s="239" t="str">
        <f>IF(OR(F75=0,F75=""),"",'DAFTAR PELAJAR'!B71)</f>
        <v>MOHAMAD SYAHMI BIN ZAMRAN</v>
      </c>
      <c r="C75" s="240" t="str">
        <f>IF(OR(F75=0,F75=""),"",'DAFTAR PELAJAR'!C71)</f>
        <v>4 MPP</v>
      </c>
      <c r="D75" s="241" t="str">
        <f>IF(OR(F75=0,F75=""),"",'DAFTAR PELAJAR'!D71)</f>
        <v>981214065151</v>
      </c>
      <c r="E75" s="240" t="str">
        <f>IF(OR(F75=0,F75=""),"",'DAFTAR PELAJAR'!E71)</f>
        <v>K591CMPP014</v>
      </c>
      <c r="F75" s="242">
        <f>IF(OR('DAFTAR PELAJAR'!J71=0,'DAFTAR PELAJAR'!J71=""),"",'DAFTAR PELAJAR'!J71)</f>
        <v>1</v>
      </c>
      <c r="G75" s="39"/>
      <c r="H75" s="7"/>
      <c r="I75" s="7"/>
      <c r="J75" s="7"/>
      <c r="K75" s="7"/>
      <c r="L75" s="7"/>
      <c r="M75" s="7"/>
      <c r="N75" s="7"/>
      <c r="O75" s="7"/>
      <c r="P75" s="46"/>
      <c r="Q75" s="454" t="str">
        <f t="shared" si="0"/>
        <v/>
      </c>
      <c r="R75" s="39"/>
      <c r="S75" s="7"/>
      <c r="T75" s="7"/>
      <c r="U75" s="7"/>
      <c r="V75" s="7"/>
      <c r="W75" s="7"/>
      <c r="X75" s="7"/>
      <c r="Y75" s="7"/>
      <c r="Z75" s="7"/>
      <c r="AA75" s="46"/>
      <c r="AB75" s="224" t="str">
        <f t="shared" si="1"/>
        <v/>
      </c>
      <c r="AC75" s="39"/>
      <c r="AD75" s="7"/>
      <c r="AE75" s="7"/>
      <c r="AF75" s="7"/>
      <c r="AG75" s="7"/>
      <c r="AH75" s="7"/>
      <c r="AI75" s="7"/>
      <c r="AJ75" s="7"/>
      <c r="AK75" s="7"/>
      <c r="AL75" s="46"/>
      <c r="AM75" s="394" t="str">
        <f t="shared" si="2"/>
        <v/>
      </c>
    </row>
    <row r="76" spans="1:39">
      <c r="A76" s="4">
        <v>65</v>
      </c>
      <c r="B76" s="239" t="str">
        <f>IF(OR(F76=0,F76=""),"",'DAFTAR PELAJAR'!B72)</f>
        <v>MOHAMMAD FAQRUL HAKIMI BIN NOZARUDDIN</v>
      </c>
      <c r="C76" s="240" t="str">
        <f>IF(OR(F76=0,F76=""),"",'DAFTAR PELAJAR'!C72)</f>
        <v>4 MPP</v>
      </c>
      <c r="D76" s="241" t="str">
        <f>IF(OR(F76=0,F76=""),"",'DAFTAR PELAJAR'!D72)</f>
        <v>980209065427</v>
      </c>
      <c r="E76" s="240" t="str">
        <f>IF(OR(F76=0,F76=""),"",'DAFTAR PELAJAR'!E72)</f>
        <v>K591CMPP015</v>
      </c>
      <c r="F76" s="242">
        <f>IF(OR('DAFTAR PELAJAR'!J72=0,'DAFTAR PELAJAR'!J72=""),"",'DAFTAR PELAJAR'!J72)</f>
        <v>1</v>
      </c>
      <c r="G76" s="39"/>
      <c r="H76" s="7"/>
      <c r="I76" s="7"/>
      <c r="J76" s="7"/>
      <c r="K76" s="7"/>
      <c r="L76" s="7"/>
      <c r="M76" s="7"/>
      <c r="N76" s="7"/>
      <c r="O76" s="7"/>
      <c r="P76" s="46"/>
      <c r="Q76" s="454" t="str">
        <f t="shared" si="0"/>
        <v/>
      </c>
      <c r="R76" s="39"/>
      <c r="S76" s="7"/>
      <c r="T76" s="7"/>
      <c r="U76" s="7"/>
      <c r="V76" s="7"/>
      <c r="W76" s="7"/>
      <c r="X76" s="7"/>
      <c r="Y76" s="7"/>
      <c r="Z76" s="7"/>
      <c r="AA76" s="46"/>
      <c r="AB76" s="224" t="str">
        <f t="shared" si="1"/>
        <v/>
      </c>
      <c r="AC76" s="39"/>
      <c r="AD76" s="7"/>
      <c r="AE76" s="7"/>
      <c r="AF76" s="7"/>
      <c r="AG76" s="7"/>
      <c r="AH76" s="7"/>
      <c r="AI76" s="7"/>
      <c r="AJ76" s="7"/>
      <c r="AK76" s="7"/>
      <c r="AL76" s="46"/>
      <c r="AM76" s="394" t="str">
        <f t="shared" si="2"/>
        <v/>
      </c>
    </row>
    <row r="77" spans="1:39">
      <c r="A77" s="4">
        <v>66</v>
      </c>
      <c r="B77" s="239" t="str">
        <f>IF(OR(F77=0,F77=""),"",'DAFTAR PELAJAR'!B73)</f>
        <v>MOHD SYAFIZI BIN MOHD SUHAIMI</v>
      </c>
      <c r="C77" s="240" t="str">
        <f>IF(OR(F77=0,F77=""),"",'DAFTAR PELAJAR'!C73)</f>
        <v>4 MPP</v>
      </c>
      <c r="D77" s="241" t="str">
        <f>IF(OR(F77=0,F77=""),"",'DAFTAR PELAJAR'!D73)</f>
        <v>981109055509</v>
      </c>
      <c r="E77" s="240" t="str">
        <f>IF(OR(F77=0,F77=""),"",'DAFTAR PELAJAR'!E73)</f>
        <v>K591CMPP016</v>
      </c>
      <c r="F77" s="242">
        <f>IF(OR('DAFTAR PELAJAR'!J73=0,'DAFTAR PELAJAR'!J73=""),"",'DAFTAR PELAJAR'!J73)</f>
        <v>1</v>
      </c>
      <c r="G77" s="39"/>
      <c r="H77" s="7"/>
      <c r="I77" s="7"/>
      <c r="J77" s="7"/>
      <c r="K77" s="7"/>
      <c r="L77" s="7"/>
      <c r="M77" s="7"/>
      <c r="N77" s="7"/>
      <c r="O77" s="7"/>
      <c r="P77" s="46"/>
      <c r="Q77" s="454" t="str">
        <f t="shared" ref="Q77:Q140" si="3">IFERROR(AVERAGE(G77:P77),"")</f>
        <v/>
      </c>
      <c r="R77" s="39"/>
      <c r="S77" s="7"/>
      <c r="T77" s="7"/>
      <c r="U77" s="7"/>
      <c r="V77" s="7"/>
      <c r="W77" s="7"/>
      <c r="X77" s="7"/>
      <c r="Y77" s="7"/>
      <c r="Z77" s="7"/>
      <c r="AA77" s="46"/>
      <c r="AB77" s="224" t="str">
        <f t="shared" ref="AB77:AB140" si="4">IFERROR(AVERAGE(R77:AA77),"")</f>
        <v/>
      </c>
      <c r="AC77" s="39"/>
      <c r="AD77" s="7"/>
      <c r="AE77" s="7"/>
      <c r="AF77" s="7"/>
      <c r="AG77" s="7"/>
      <c r="AH77" s="7"/>
      <c r="AI77" s="7"/>
      <c r="AJ77" s="7"/>
      <c r="AK77" s="7"/>
      <c r="AL77" s="46"/>
      <c r="AM77" s="394" t="str">
        <f t="shared" ref="AM77:AM140" si="5">IFERROR(AVERAGE(AC77:AL77),"")</f>
        <v/>
      </c>
    </row>
    <row r="78" spans="1:39">
      <c r="A78" s="4">
        <v>67</v>
      </c>
      <c r="B78" s="239" t="str">
        <f>IF(OR(F78=0,F78=""),"",'DAFTAR PELAJAR'!B74)</f>
        <v>MUHAMMAD ALIF IMRAN BIN HAMDAN</v>
      </c>
      <c r="C78" s="240" t="str">
        <f>IF(OR(F78=0,F78=""),"",'DAFTAR PELAJAR'!C74)</f>
        <v>4 MPP</v>
      </c>
      <c r="D78" s="241" t="str">
        <f>IF(OR(F78=0,F78=""),"",'DAFTAR PELAJAR'!D74)</f>
        <v>981211066191</v>
      </c>
      <c r="E78" s="240" t="str">
        <f>IF(OR(F78=0,F78=""),"",'DAFTAR PELAJAR'!E74)</f>
        <v>K591CMPP018</v>
      </c>
      <c r="F78" s="242">
        <f>IF(OR('DAFTAR PELAJAR'!J74=0,'DAFTAR PELAJAR'!J74=""),"",'DAFTAR PELAJAR'!J74)</f>
        <v>1</v>
      </c>
      <c r="G78" s="39"/>
      <c r="H78" s="7"/>
      <c r="I78" s="7"/>
      <c r="J78" s="7"/>
      <c r="K78" s="7"/>
      <c r="L78" s="7"/>
      <c r="M78" s="7"/>
      <c r="N78" s="7"/>
      <c r="O78" s="7"/>
      <c r="P78" s="46"/>
      <c r="Q78" s="454" t="str">
        <f t="shared" si="3"/>
        <v/>
      </c>
      <c r="R78" s="39"/>
      <c r="S78" s="7"/>
      <c r="T78" s="7"/>
      <c r="U78" s="7"/>
      <c r="V78" s="7"/>
      <c r="W78" s="7"/>
      <c r="X78" s="7"/>
      <c r="Y78" s="7"/>
      <c r="Z78" s="7"/>
      <c r="AA78" s="46"/>
      <c r="AB78" s="224" t="str">
        <f t="shared" si="4"/>
        <v/>
      </c>
      <c r="AC78" s="39"/>
      <c r="AD78" s="7"/>
      <c r="AE78" s="7"/>
      <c r="AF78" s="7"/>
      <c r="AG78" s="7"/>
      <c r="AH78" s="7"/>
      <c r="AI78" s="7"/>
      <c r="AJ78" s="7"/>
      <c r="AK78" s="7"/>
      <c r="AL78" s="46"/>
      <c r="AM78" s="394" t="str">
        <f t="shared" si="5"/>
        <v/>
      </c>
    </row>
    <row r="79" spans="1:39">
      <c r="A79" s="4">
        <v>68</v>
      </c>
      <c r="B79" s="239" t="str">
        <f>IF(OR(F79=0,F79=""),"",'DAFTAR PELAJAR'!B75)</f>
        <v>MUHAMMAD HAZIQUE AHSYRAF BIN SHAHRIL ALFIAN</v>
      </c>
      <c r="C79" s="240" t="str">
        <f>IF(OR(F79=0,F79=""),"",'DAFTAR PELAJAR'!C75)</f>
        <v>4 MPP</v>
      </c>
      <c r="D79" s="241" t="str">
        <f>IF(OR(F79=0,F79=""),"",'DAFTAR PELAJAR'!D75)</f>
        <v>980419146065</v>
      </c>
      <c r="E79" s="240" t="str">
        <f>IF(OR(F79=0,F79=""),"",'DAFTAR PELAJAR'!E75)</f>
        <v>K591CMPP021</v>
      </c>
      <c r="F79" s="242">
        <f>IF(OR('DAFTAR PELAJAR'!J75=0,'DAFTAR PELAJAR'!J75=""),"",'DAFTAR PELAJAR'!J75)</f>
        <v>1</v>
      </c>
      <c r="G79" s="39"/>
      <c r="H79" s="7"/>
      <c r="I79" s="7"/>
      <c r="J79" s="7"/>
      <c r="K79" s="7"/>
      <c r="L79" s="7"/>
      <c r="M79" s="7"/>
      <c r="N79" s="7"/>
      <c r="O79" s="7"/>
      <c r="P79" s="46"/>
      <c r="Q79" s="454" t="str">
        <f t="shared" si="3"/>
        <v/>
      </c>
      <c r="R79" s="39"/>
      <c r="S79" s="7"/>
      <c r="T79" s="7"/>
      <c r="U79" s="7"/>
      <c r="V79" s="7"/>
      <c r="W79" s="7"/>
      <c r="X79" s="7"/>
      <c r="Y79" s="7"/>
      <c r="Z79" s="7"/>
      <c r="AA79" s="46"/>
      <c r="AB79" s="224" t="str">
        <f t="shared" si="4"/>
        <v/>
      </c>
      <c r="AC79" s="39"/>
      <c r="AD79" s="7"/>
      <c r="AE79" s="7"/>
      <c r="AF79" s="7"/>
      <c r="AG79" s="7"/>
      <c r="AH79" s="7"/>
      <c r="AI79" s="7"/>
      <c r="AJ79" s="7"/>
      <c r="AK79" s="7"/>
      <c r="AL79" s="46"/>
      <c r="AM79" s="394" t="str">
        <f t="shared" si="5"/>
        <v/>
      </c>
    </row>
    <row r="80" spans="1:39">
      <c r="A80" s="4">
        <v>69</v>
      </c>
      <c r="B80" s="239" t="str">
        <f>IF(OR(F80=0,F80=""),"",'DAFTAR PELAJAR'!B76)</f>
        <v>MUHAMMAD SAFIUDDIN BIN SAPALI</v>
      </c>
      <c r="C80" s="240" t="str">
        <f>IF(OR(F80=0,F80=""),"",'DAFTAR PELAJAR'!C76)</f>
        <v>4 MPP</v>
      </c>
      <c r="D80" s="241" t="str">
        <f>IF(OR(F80=0,F80=""),"",'DAFTAR PELAJAR'!D76)</f>
        <v>980404135507</v>
      </c>
      <c r="E80" s="240" t="str">
        <f>IF(OR(F80=0,F80=""),"",'DAFTAR PELAJAR'!E76)</f>
        <v>K591CMPP024</v>
      </c>
      <c r="F80" s="242">
        <f>IF(OR('DAFTAR PELAJAR'!J76=0,'DAFTAR PELAJAR'!J76=""),"",'DAFTAR PELAJAR'!J76)</f>
        <v>1</v>
      </c>
      <c r="G80" s="39"/>
      <c r="H80" s="7"/>
      <c r="I80" s="7"/>
      <c r="J80" s="7"/>
      <c r="K80" s="7"/>
      <c r="L80" s="7"/>
      <c r="M80" s="7"/>
      <c r="N80" s="7"/>
      <c r="O80" s="7"/>
      <c r="P80" s="46"/>
      <c r="Q80" s="454" t="str">
        <f t="shared" si="3"/>
        <v/>
      </c>
      <c r="R80" s="39"/>
      <c r="S80" s="7"/>
      <c r="T80" s="7"/>
      <c r="U80" s="7"/>
      <c r="V80" s="7"/>
      <c r="W80" s="7"/>
      <c r="X80" s="7"/>
      <c r="Y80" s="7"/>
      <c r="Z80" s="7"/>
      <c r="AA80" s="46"/>
      <c r="AB80" s="224" t="str">
        <f t="shared" si="4"/>
        <v/>
      </c>
      <c r="AC80" s="39"/>
      <c r="AD80" s="7"/>
      <c r="AE80" s="7"/>
      <c r="AF80" s="7"/>
      <c r="AG80" s="7"/>
      <c r="AH80" s="7"/>
      <c r="AI80" s="7"/>
      <c r="AJ80" s="7"/>
      <c r="AK80" s="7"/>
      <c r="AL80" s="46"/>
      <c r="AM80" s="394" t="str">
        <f t="shared" si="5"/>
        <v/>
      </c>
    </row>
    <row r="81" spans="1:39">
      <c r="A81" s="4">
        <v>70</v>
      </c>
      <c r="B81" s="239" t="str">
        <f>IF(OR(F81=0,F81=""),"",'DAFTAR PELAJAR'!B77)</f>
        <v>SIRHAN ASMAAN BIN ABDULLAH SANI</v>
      </c>
      <c r="C81" s="240" t="str">
        <f>IF(OR(F81=0,F81=""),"",'DAFTAR PELAJAR'!C77)</f>
        <v>4 MPP</v>
      </c>
      <c r="D81" s="241" t="str">
        <f>IF(OR(F81=0,F81=""),"",'DAFTAR PELAJAR'!D77)</f>
        <v>981007015549</v>
      </c>
      <c r="E81" s="240" t="str">
        <f>IF(OR(F81=0,F81=""),"",'DAFTAR PELAJAR'!E77)</f>
        <v>K591CMPP031</v>
      </c>
      <c r="F81" s="242">
        <f>IF(OR('DAFTAR PELAJAR'!J77=0,'DAFTAR PELAJAR'!J77=""),"",'DAFTAR PELAJAR'!J77)</f>
        <v>1</v>
      </c>
      <c r="G81" s="39"/>
      <c r="H81" s="7"/>
      <c r="I81" s="7"/>
      <c r="J81" s="7"/>
      <c r="K81" s="7"/>
      <c r="L81" s="7"/>
      <c r="M81" s="7"/>
      <c r="N81" s="7"/>
      <c r="O81" s="7"/>
      <c r="P81" s="46"/>
      <c r="Q81" s="454" t="str">
        <f t="shared" si="3"/>
        <v/>
      </c>
      <c r="R81" s="39"/>
      <c r="S81" s="7"/>
      <c r="T81" s="7"/>
      <c r="U81" s="7"/>
      <c r="V81" s="7"/>
      <c r="W81" s="7"/>
      <c r="X81" s="7"/>
      <c r="Y81" s="7"/>
      <c r="Z81" s="7"/>
      <c r="AA81" s="46"/>
      <c r="AB81" s="224" t="str">
        <f t="shared" si="4"/>
        <v/>
      </c>
      <c r="AC81" s="39"/>
      <c r="AD81" s="7"/>
      <c r="AE81" s="7"/>
      <c r="AF81" s="7"/>
      <c r="AG81" s="7"/>
      <c r="AH81" s="7"/>
      <c r="AI81" s="7"/>
      <c r="AJ81" s="7"/>
      <c r="AK81" s="7"/>
      <c r="AL81" s="46"/>
      <c r="AM81" s="394" t="str">
        <f t="shared" si="5"/>
        <v/>
      </c>
    </row>
    <row r="82" spans="1:39">
      <c r="A82" s="4">
        <v>71</v>
      </c>
      <c r="B82" s="239" t="str">
        <f>IF(OR(F82=0,F82=""),"",'DAFTAR PELAJAR'!B78)</f>
        <v>WAN FARHAN AIDIL ASRI BIN WAN ABDUL HALIM</v>
      </c>
      <c r="C82" s="240" t="str">
        <f>IF(OR(F82=0,F82=""),"",'DAFTAR PELAJAR'!C78)</f>
        <v>4 MPP</v>
      </c>
      <c r="D82" s="241">
        <f>IF(OR(F82=0,F82=""),"",'DAFTAR PELAJAR'!D78)</f>
        <v>971022065641</v>
      </c>
      <c r="E82" s="240" t="str">
        <f>IF(OR(F82=0,F82=""),"",'DAFTAR PELAJAR'!E78)</f>
        <v>K591BMPP028</v>
      </c>
      <c r="F82" s="242">
        <f>IF(OR('DAFTAR PELAJAR'!J78=0,'DAFTAR PELAJAR'!J78=""),"",'DAFTAR PELAJAR'!J78)</f>
        <v>1</v>
      </c>
      <c r="G82" s="39"/>
      <c r="H82" s="7"/>
      <c r="I82" s="7"/>
      <c r="J82" s="7"/>
      <c r="K82" s="7"/>
      <c r="L82" s="7"/>
      <c r="M82" s="7"/>
      <c r="N82" s="7"/>
      <c r="O82" s="7"/>
      <c r="P82" s="46"/>
      <c r="Q82" s="454" t="str">
        <f t="shared" si="3"/>
        <v/>
      </c>
      <c r="R82" s="39"/>
      <c r="S82" s="7"/>
      <c r="T82" s="7"/>
      <c r="U82" s="7"/>
      <c r="V82" s="7"/>
      <c r="W82" s="7"/>
      <c r="X82" s="7"/>
      <c r="Y82" s="7"/>
      <c r="Z82" s="7"/>
      <c r="AA82" s="46"/>
      <c r="AB82" s="224" t="str">
        <f t="shared" si="4"/>
        <v/>
      </c>
      <c r="AC82" s="39"/>
      <c r="AD82" s="7"/>
      <c r="AE82" s="7"/>
      <c r="AF82" s="7"/>
      <c r="AG82" s="7"/>
      <c r="AH82" s="7"/>
      <c r="AI82" s="7"/>
      <c r="AJ82" s="7"/>
      <c r="AK82" s="7"/>
      <c r="AL82" s="46"/>
      <c r="AM82" s="394" t="str">
        <f t="shared" si="5"/>
        <v/>
      </c>
    </row>
    <row r="83" spans="1:39">
      <c r="A83" s="4">
        <v>72</v>
      </c>
      <c r="B83" s="239" t="str">
        <f>IF(OR(F83=0,F83=""),"",'DAFTAR PELAJAR'!B79)</f>
        <v>NIK MUHAMMAD SHAMIM B NIK LUKMAN</v>
      </c>
      <c r="C83" s="240" t="str">
        <f>IF(OR(F83=0,F83=""),"",'DAFTAR PELAJAR'!C79)</f>
        <v>4 MPP</v>
      </c>
      <c r="D83" s="241">
        <f>IF(OR(F83=0,F83=""),"",'DAFTAR PELAJAR'!D79)</f>
        <v>981014065058</v>
      </c>
      <c r="E83" s="240" t="str">
        <f>IF(OR(F83=0,F83=""),"",'DAFTAR PELAJAR'!E79)</f>
        <v>K611CMPP024</v>
      </c>
      <c r="F83" s="242">
        <f>IF(OR('DAFTAR PELAJAR'!J79=0,'DAFTAR PELAJAR'!J79=""),"",'DAFTAR PELAJAR'!J79)</f>
        <v>1</v>
      </c>
      <c r="G83" s="39"/>
      <c r="H83" s="7"/>
      <c r="I83" s="7"/>
      <c r="J83" s="7"/>
      <c r="K83" s="7"/>
      <c r="L83" s="7"/>
      <c r="M83" s="7"/>
      <c r="N83" s="7"/>
      <c r="O83" s="7"/>
      <c r="P83" s="46"/>
      <c r="Q83" s="454" t="str">
        <f t="shared" si="3"/>
        <v/>
      </c>
      <c r="R83" s="39"/>
      <c r="S83" s="7"/>
      <c r="T83" s="7"/>
      <c r="U83" s="7"/>
      <c r="V83" s="7"/>
      <c r="W83" s="7"/>
      <c r="X83" s="7"/>
      <c r="Y83" s="7"/>
      <c r="Z83" s="7"/>
      <c r="AA83" s="46"/>
      <c r="AB83" s="224" t="str">
        <f t="shared" si="4"/>
        <v/>
      </c>
      <c r="AC83" s="39"/>
      <c r="AD83" s="7"/>
      <c r="AE83" s="7"/>
      <c r="AF83" s="7"/>
      <c r="AG83" s="7"/>
      <c r="AH83" s="7"/>
      <c r="AI83" s="7"/>
      <c r="AJ83" s="7"/>
      <c r="AK83" s="7"/>
      <c r="AL83" s="46"/>
      <c r="AM83" s="394" t="str">
        <f t="shared" si="5"/>
        <v/>
      </c>
    </row>
    <row r="84" spans="1:39">
      <c r="A84" s="4">
        <v>73</v>
      </c>
      <c r="B84" s="239" t="str">
        <f>IF(OR(F84=0,F84=""),"",'DAFTAR PELAJAR'!B80)</f>
        <v>AIMAN FITRI BIN ROSMAN</v>
      </c>
      <c r="C84" s="240" t="str">
        <f>IF(OR(F84=0,F84=""),"",'DAFTAR PELAJAR'!C80)</f>
        <v>4 MTA</v>
      </c>
      <c r="D84" s="241">
        <f>IF(OR(F84=0,F84=""),"",'DAFTAR PELAJAR'!D80)</f>
        <v>980813065757</v>
      </c>
      <c r="E84" s="240" t="str">
        <f>IF(OR(F84=0,F84=""),"",'DAFTAR PELAJAR'!E80)</f>
        <v>K591CMTA001</v>
      </c>
      <c r="F84" s="242">
        <f>IF(OR('DAFTAR PELAJAR'!J80=0,'DAFTAR PELAJAR'!J80=""),"",'DAFTAR PELAJAR'!J80)</f>
        <v>1</v>
      </c>
      <c r="G84" s="39"/>
      <c r="H84" s="7"/>
      <c r="I84" s="7"/>
      <c r="J84" s="7"/>
      <c r="K84" s="7"/>
      <c r="L84" s="7"/>
      <c r="M84" s="7"/>
      <c r="N84" s="7"/>
      <c r="O84" s="7"/>
      <c r="P84" s="46"/>
      <c r="Q84" s="454" t="str">
        <f t="shared" si="3"/>
        <v/>
      </c>
      <c r="R84" s="39"/>
      <c r="S84" s="7"/>
      <c r="T84" s="7"/>
      <c r="U84" s="7"/>
      <c r="V84" s="7"/>
      <c r="W84" s="7"/>
      <c r="X84" s="7"/>
      <c r="Y84" s="7"/>
      <c r="Z84" s="7"/>
      <c r="AA84" s="46"/>
      <c r="AB84" s="224" t="str">
        <f t="shared" si="4"/>
        <v/>
      </c>
      <c r="AC84" s="39"/>
      <c r="AD84" s="7"/>
      <c r="AE84" s="7"/>
      <c r="AF84" s="7"/>
      <c r="AG84" s="7"/>
      <c r="AH84" s="7"/>
      <c r="AI84" s="7"/>
      <c r="AJ84" s="7"/>
      <c r="AK84" s="7"/>
      <c r="AL84" s="46"/>
      <c r="AM84" s="394" t="str">
        <f t="shared" si="5"/>
        <v/>
      </c>
    </row>
    <row r="85" spans="1:39">
      <c r="A85" s="4">
        <v>74</v>
      </c>
      <c r="B85" s="239" t="str">
        <f>IF(OR(F85=0,F85=""),"",'DAFTAR PELAJAR'!B81)</f>
        <v>AMIERUL IQMAL BIN NAZRI</v>
      </c>
      <c r="C85" s="240" t="str">
        <f>IF(OR(F85=0,F85=""),"",'DAFTAR PELAJAR'!C81)</f>
        <v>4 MTA</v>
      </c>
      <c r="D85" s="241" t="str">
        <f>IF(OR(F85=0,F85=""),"",'DAFTAR PELAJAR'!D81)</f>
        <v>980321145187</v>
      </c>
      <c r="E85" s="240" t="str">
        <f>IF(OR(F85=0,F85=""),"",'DAFTAR PELAJAR'!E81)</f>
        <v>K591CMTA002</v>
      </c>
      <c r="F85" s="242">
        <f>IF(OR('DAFTAR PELAJAR'!J81=0,'DAFTAR PELAJAR'!J81=""),"",'DAFTAR PELAJAR'!J81)</f>
        <v>1</v>
      </c>
      <c r="G85" s="39"/>
      <c r="H85" s="7"/>
      <c r="I85" s="7"/>
      <c r="J85" s="7"/>
      <c r="K85" s="7"/>
      <c r="L85" s="7"/>
      <c r="M85" s="7"/>
      <c r="N85" s="7"/>
      <c r="O85" s="7"/>
      <c r="P85" s="46"/>
      <c r="Q85" s="454" t="str">
        <f t="shared" si="3"/>
        <v/>
      </c>
      <c r="R85" s="39"/>
      <c r="S85" s="7"/>
      <c r="T85" s="7"/>
      <c r="U85" s="7"/>
      <c r="V85" s="7"/>
      <c r="W85" s="7"/>
      <c r="X85" s="7"/>
      <c r="Y85" s="7"/>
      <c r="Z85" s="7"/>
      <c r="AA85" s="46"/>
      <c r="AB85" s="224" t="str">
        <f t="shared" si="4"/>
        <v/>
      </c>
      <c r="AC85" s="39"/>
      <c r="AD85" s="7"/>
      <c r="AE85" s="7"/>
      <c r="AF85" s="7"/>
      <c r="AG85" s="7"/>
      <c r="AH85" s="7"/>
      <c r="AI85" s="7"/>
      <c r="AJ85" s="7"/>
      <c r="AK85" s="7"/>
      <c r="AL85" s="46"/>
      <c r="AM85" s="394" t="str">
        <f t="shared" si="5"/>
        <v/>
      </c>
    </row>
    <row r="86" spans="1:39">
      <c r="A86" s="4">
        <v>75</v>
      </c>
      <c r="B86" s="239" t="str">
        <f>IF(OR(F86=0,F86=""),"",'DAFTAR PELAJAR'!B82)</f>
        <v>MOHAMAD AMINUDIN BIN MOHAMAD ARSAD</v>
      </c>
      <c r="C86" s="240" t="str">
        <f>IF(OR(F86=0,F86=""),"",'DAFTAR PELAJAR'!C82)</f>
        <v>4 MTA</v>
      </c>
      <c r="D86" s="241" t="str">
        <f>IF(OR(F86=0,F86=""),"",'DAFTAR PELAJAR'!D82)</f>
        <v>980811065163</v>
      </c>
      <c r="E86" s="240" t="str">
        <f>IF(OR(F86=0,F86=""),"",'DAFTAR PELAJAR'!E82)</f>
        <v>K591CMTA005</v>
      </c>
      <c r="F86" s="242">
        <f>IF(OR('DAFTAR PELAJAR'!J82=0,'DAFTAR PELAJAR'!J82=""),"",'DAFTAR PELAJAR'!J82)</f>
        <v>1</v>
      </c>
      <c r="G86" s="39"/>
      <c r="H86" s="7"/>
      <c r="I86" s="7"/>
      <c r="J86" s="7"/>
      <c r="K86" s="7"/>
      <c r="L86" s="7"/>
      <c r="M86" s="7"/>
      <c r="N86" s="7"/>
      <c r="O86" s="7"/>
      <c r="P86" s="46"/>
      <c r="Q86" s="454" t="str">
        <f t="shared" si="3"/>
        <v/>
      </c>
      <c r="R86" s="39"/>
      <c r="S86" s="7"/>
      <c r="T86" s="7"/>
      <c r="U86" s="7"/>
      <c r="V86" s="7"/>
      <c r="W86" s="7"/>
      <c r="X86" s="7"/>
      <c r="Y86" s="7"/>
      <c r="Z86" s="7"/>
      <c r="AA86" s="46"/>
      <c r="AB86" s="224" t="str">
        <f t="shared" si="4"/>
        <v/>
      </c>
      <c r="AC86" s="39"/>
      <c r="AD86" s="7"/>
      <c r="AE86" s="7"/>
      <c r="AF86" s="7"/>
      <c r="AG86" s="7"/>
      <c r="AH86" s="7"/>
      <c r="AI86" s="7"/>
      <c r="AJ86" s="7"/>
      <c r="AK86" s="7"/>
      <c r="AL86" s="46"/>
      <c r="AM86" s="394" t="str">
        <f t="shared" si="5"/>
        <v/>
      </c>
    </row>
    <row r="87" spans="1:39">
      <c r="A87" s="4">
        <v>76</v>
      </c>
      <c r="B87" s="239" t="str">
        <f>IF(OR(F87=0,F87=""),"",'DAFTAR PELAJAR'!B83)</f>
        <v>MOHAMAD ANIQ BIN MOHAMAD ASRI</v>
      </c>
      <c r="C87" s="240" t="str">
        <f>IF(OR(F87=0,F87=""),"",'DAFTAR PELAJAR'!C83)</f>
        <v>4 MTA</v>
      </c>
      <c r="D87" s="241">
        <f>IF(OR(F87=0,F87=""),"",'DAFTAR PELAJAR'!D83)</f>
        <v>980416036725</v>
      </c>
      <c r="E87" s="240" t="str">
        <f>IF(OR(F87=0,F87=""),"",'DAFTAR PELAJAR'!E83)</f>
        <v>K591CMTA006</v>
      </c>
      <c r="F87" s="242">
        <f>IF(OR('DAFTAR PELAJAR'!J83=0,'DAFTAR PELAJAR'!J83=""),"",'DAFTAR PELAJAR'!J83)</f>
        <v>1</v>
      </c>
      <c r="G87" s="39"/>
      <c r="H87" s="7"/>
      <c r="I87" s="7"/>
      <c r="J87" s="7"/>
      <c r="K87" s="7"/>
      <c r="L87" s="7"/>
      <c r="M87" s="7"/>
      <c r="N87" s="7"/>
      <c r="O87" s="7"/>
      <c r="P87" s="46"/>
      <c r="Q87" s="454" t="str">
        <f t="shared" si="3"/>
        <v/>
      </c>
      <c r="R87" s="39"/>
      <c r="S87" s="7"/>
      <c r="T87" s="7"/>
      <c r="U87" s="7"/>
      <c r="V87" s="7"/>
      <c r="W87" s="7"/>
      <c r="X87" s="7"/>
      <c r="Y87" s="7"/>
      <c r="Z87" s="7"/>
      <c r="AA87" s="46"/>
      <c r="AB87" s="224" t="str">
        <f t="shared" si="4"/>
        <v/>
      </c>
      <c r="AC87" s="39"/>
      <c r="AD87" s="7"/>
      <c r="AE87" s="7"/>
      <c r="AF87" s="7"/>
      <c r="AG87" s="7"/>
      <c r="AH87" s="7"/>
      <c r="AI87" s="7"/>
      <c r="AJ87" s="7"/>
      <c r="AK87" s="7"/>
      <c r="AL87" s="46"/>
      <c r="AM87" s="394" t="str">
        <f t="shared" si="5"/>
        <v/>
      </c>
    </row>
    <row r="88" spans="1:39">
      <c r="A88" s="4">
        <v>77</v>
      </c>
      <c r="B88" s="239" t="str">
        <f>IF(OR(F88=0,F88=""),"",'DAFTAR PELAJAR'!B84)</f>
        <v>MOHAMAD DAIM DANIEL BIN IBRAHIM</v>
      </c>
      <c r="C88" s="240" t="str">
        <f>IF(OR(F88=0,F88=""),"",'DAFTAR PELAJAR'!C84)</f>
        <v>4 MTA</v>
      </c>
      <c r="D88" s="241">
        <f>IF(OR(F88=0,F88=""),"",'DAFTAR PELAJAR'!D84)</f>
        <v>980914065641</v>
      </c>
      <c r="E88" s="240" t="str">
        <f>IF(OR(F88=0,F88=""),"",'DAFTAR PELAJAR'!E84)</f>
        <v>K591CMTA007</v>
      </c>
      <c r="F88" s="242">
        <f>IF(OR('DAFTAR PELAJAR'!J84=0,'DAFTAR PELAJAR'!J84=""),"",'DAFTAR PELAJAR'!J84)</f>
        <v>1</v>
      </c>
      <c r="G88" s="39"/>
      <c r="H88" s="7"/>
      <c r="I88" s="7"/>
      <c r="J88" s="7"/>
      <c r="K88" s="7"/>
      <c r="L88" s="7"/>
      <c r="M88" s="7"/>
      <c r="N88" s="7"/>
      <c r="O88" s="7"/>
      <c r="P88" s="46"/>
      <c r="Q88" s="454" t="str">
        <f t="shared" si="3"/>
        <v/>
      </c>
      <c r="R88" s="39"/>
      <c r="S88" s="7"/>
      <c r="T88" s="7"/>
      <c r="U88" s="7"/>
      <c r="V88" s="7"/>
      <c r="W88" s="7"/>
      <c r="X88" s="7"/>
      <c r="Y88" s="7"/>
      <c r="Z88" s="7"/>
      <c r="AA88" s="46"/>
      <c r="AB88" s="224" t="str">
        <f t="shared" si="4"/>
        <v/>
      </c>
      <c r="AC88" s="39"/>
      <c r="AD88" s="7"/>
      <c r="AE88" s="7"/>
      <c r="AF88" s="7"/>
      <c r="AG88" s="7"/>
      <c r="AH88" s="7"/>
      <c r="AI88" s="7"/>
      <c r="AJ88" s="7"/>
      <c r="AK88" s="7"/>
      <c r="AL88" s="46"/>
      <c r="AM88" s="394" t="str">
        <f t="shared" si="5"/>
        <v/>
      </c>
    </row>
    <row r="89" spans="1:39">
      <c r="A89" s="4">
        <v>78</v>
      </c>
      <c r="B89" s="239" t="str">
        <f>IF(OR(F89=0,F89=""),"",'DAFTAR PELAJAR'!B85)</f>
        <v>MOHAMAD IZZAT BIN DIN</v>
      </c>
      <c r="C89" s="240" t="str">
        <f>IF(OR(F89=0,F89=""),"",'DAFTAR PELAJAR'!C85)</f>
        <v>4 MTA</v>
      </c>
      <c r="D89" s="241" t="str">
        <f>IF(OR(F89=0,F89=""),"",'DAFTAR PELAJAR'!D85)</f>
        <v>980120035539</v>
      </c>
      <c r="E89" s="240" t="str">
        <f>IF(OR(F89=0,F89=""),"",'DAFTAR PELAJAR'!E85)</f>
        <v>K591CMTA010</v>
      </c>
      <c r="F89" s="242">
        <f>IF(OR('DAFTAR PELAJAR'!J85=0,'DAFTAR PELAJAR'!J85=""),"",'DAFTAR PELAJAR'!J85)</f>
        <v>1</v>
      </c>
      <c r="G89" s="39"/>
      <c r="H89" s="7"/>
      <c r="I89" s="7"/>
      <c r="J89" s="7"/>
      <c r="K89" s="7"/>
      <c r="L89" s="7"/>
      <c r="M89" s="7"/>
      <c r="N89" s="7"/>
      <c r="O89" s="7"/>
      <c r="P89" s="46"/>
      <c r="Q89" s="454" t="str">
        <f t="shared" si="3"/>
        <v/>
      </c>
      <c r="R89" s="39"/>
      <c r="S89" s="7"/>
      <c r="T89" s="7"/>
      <c r="U89" s="7"/>
      <c r="V89" s="7"/>
      <c r="W89" s="7"/>
      <c r="X89" s="7"/>
      <c r="Y89" s="7"/>
      <c r="Z89" s="7"/>
      <c r="AA89" s="46"/>
      <c r="AB89" s="224" t="str">
        <f t="shared" si="4"/>
        <v/>
      </c>
      <c r="AC89" s="39"/>
      <c r="AD89" s="7"/>
      <c r="AE89" s="7"/>
      <c r="AF89" s="7"/>
      <c r="AG89" s="7"/>
      <c r="AH89" s="7"/>
      <c r="AI89" s="7"/>
      <c r="AJ89" s="7"/>
      <c r="AK89" s="7"/>
      <c r="AL89" s="46"/>
      <c r="AM89" s="394" t="str">
        <f t="shared" si="5"/>
        <v/>
      </c>
    </row>
    <row r="90" spans="1:39">
      <c r="A90" s="4">
        <v>79</v>
      </c>
      <c r="B90" s="239" t="str">
        <f>IF(OR(F90=0,F90=""),"",'DAFTAR PELAJAR'!B86)</f>
        <v>MOHAMAD SAFWAN BIN MOHD KASIM</v>
      </c>
      <c r="C90" s="240" t="str">
        <f>IF(OR(F90=0,F90=""),"",'DAFTAR PELAJAR'!C86)</f>
        <v>4 MTA</v>
      </c>
      <c r="D90" s="241" t="str">
        <f>IF(OR(F90=0,F90=""),"",'DAFTAR PELAJAR'!D86)</f>
        <v>980609115649</v>
      </c>
      <c r="E90" s="240" t="str">
        <f>IF(OR(F90=0,F90=""),"",'DAFTAR PELAJAR'!E86)</f>
        <v>K591CMTA012</v>
      </c>
      <c r="F90" s="242">
        <f>IF(OR('DAFTAR PELAJAR'!J86=0,'DAFTAR PELAJAR'!J86=""),"",'DAFTAR PELAJAR'!J86)</f>
        <v>1</v>
      </c>
      <c r="G90" s="39"/>
      <c r="H90" s="7"/>
      <c r="I90" s="7"/>
      <c r="J90" s="7"/>
      <c r="K90" s="7"/>
      <c r="L90" s="7"/>
      <c r="M90" s="7"/>
      <c r="N90" s="7"/>
      <c r="O90" s="7"/>
      <c r="P90" s="46"/>
      <c r="Q90" s="454" t="str">
        <f t="shared" si="3"/>
        <v/>
      </c>
      <c r="R90" s="39"/>
      <c r="S90" s="7"/>
      <c r="T90" s="7"/>
      <c r="U90" s="7"/>
      <c r="V90" s="7"/>
      <c r="W90" s="7"/>
      <c r="X90" s="7"/>
      <c r="Y90" s="7"/>
      <c r="Z90" s="7"/>
      <c r="AA90" s="46"/>
      <c r="AB90" s="224" t="str">
        <f t="shared" si="4"/>
        <v/>
      </c>
      <c r="AC90" s="39"/>
      <c r="AD90" s="7"/>
      <c r="AE90" s="7"/>
      <c r="AF90" s="7"/>
      <c r="AG90" s="7"/>
      <c r="AH90" s="7"/>
      <c r="AI90" s="7"/>
      <c r="AJ90" s="7"/>
      <c r="AK90" s="7"/>
      <c r="AL90" s="46"/>
      <c r="AM90" s="394" t="str">
        <f t="shared" si="5"/>
        <v/>
      </c>
    </row>
    <row r="91" spans="1:39">
      <c r="A91" s="4">
        <v>80</v>
      </c>
      <c r="B91" s="239" t="str">
        <f>IF(OR(F91=0,F91=""),"",'DAFTAR PELAJAR'!B87)</f>
        <v>MOHD ALIF HAKIMI BIN MOHD NORDIN</v>
      </c>
      <c r="C91" s="240" t="str">
        <f>IF(OR(F91=0,F91=""),"",'DAFTAR PELAJAR'!C87)</f>
        <v>4 MTA</v>
      </c>
      <c r="D91" s="241">
        <f>IF(OR(F91=0,F91=""),"",'DAFTAR PELAJAR'!D87)</f>
        <v>980218065699</v>
      </c>
      <c r="E91" s="240" t="str">
        <f>IF(OR(F91=0,F91=""),"",'DAFTAR PELAJAR'!E87)</f>
        <v>K591CMTA014</v>
      </c>
      <c r="F91" s="242">
        <f>IF(OR('DAFTAR PELAJAR'!J87=0,'DAFTAR PELAJAR'!J87=""),"",'DAFTAR PELAJAR'!J87)</f>
        <v>1</v>
      </c>
      <c r="G91" s="39"/>
      <c r="H91" s="7"/>
      <c r="I91" s="7"/>
      <c r="J91" s="7"/>
      <c r="K91" s="7"/>
      <c r="L91" s="7"/>
      <c r="M91" s="7"/>
      <c r="N91" s="7"/>
      <c r="O91" s="7"/>
      <c r="P91" s="46"/>
      <c r="Q91" s="454" t="str">
        <f t="shared" si="3"/>
        <v/>
      </c>
      <c r="R91" s="39"/>
      <c r="S91" s="7"/>
      <c r="T91" s="7"/>
      <c r="U91" s="7"/>
      <c r="V91" s="7"/>
      <c r="W91" s="7"/>
      <c r="X91" s="7"/>
      <c r="Y91" s="7"/>
      <c r="Z91" s="7"/>
      <c r="AA91" s="46"/>
      <c r="AB91" s="224" t="str">
        <f t="shared" si="4"/>
        <v/>
      </c>
      <c r="AC91" s="39"/>
      <c r="AD91" s="7"/>
      <c r="AE91" s="7"/>
      <c r="AF91" s="7"/>
      <c r="AG91" s="7"/>
      <c r="AH91" s="7"/>
      <c r="AI91" s="7"/>
      <c r="AJ91" s="7"/>
      <c r="AK91" s="7"/>
      <c r="AL91" s="46"/>
      <c r="AM91" s="394" t="str">
        <f t="shared" si="5"/>
        <v/>
      </c>
    </row>
    <row r="92" spans="1:39">
      <c r="A92" s="4">
        <v>81</v>
      </c>
      <c r="B92" s="239" t="str">
        <f>IF(OR(F92=0,F92=""),"",'DAFTAR PELAJAR'!B88)</f>
        <v>MOHD AMIRUL ASYRAF BIN HAFIZAN</v>
      </c>
      <c r="C92" s="240" t="str">
        <f>IF(OR(F92=0,F92=""),"",'DAFTAR PELAJAR'!C88)</f>
        <v>4 MTA</v>
      </c>
      <c r="D92" s="241" t="str">
        <f>IF(OR(F92=0,F92=""),"",'DAFTAR PELAJAR'!D88)</f>
        <v>980823065347</v>
      </c>
      <c r="E92" s="240" t="str">
        <f>IF(OR(F92=0,F92=""),"",'DAFTAR PELAJAR'!E88)</f>
        <v>K591CMTA015</v>
      </c>
      <c r="F92" s="242">
        <f>IF(OR('DAFTAR PELAJAR'!J88=0,'DAFTAR PELAJAR'!J88=""),"",'DAFTAR PELAJAR'!J88)</f>
        <v>1</v>
      </c>
      <c r="G92" s="39"/>
      <c r="H92" s="7"/>
      <c r="I92" s="7"/>
      <c r="J92" s="7"/>
      <c r="K92" s="7"/>
      <c r="L92" s="7"/>
      <c r="M92" s="7"/>
      <c r="N92" s="7"/>
      <c r="O92" s="7"/>
      <c r="P92" s="46"/>
      <c r="Q92" s="454" t="str">
        <f t="shared" si="3"/>
        <v/>
      </c>
      <c r="R92" s="39"/>
      <c r="S92" s="7"/>
      <c r="T92" s="7"/>
      <c r="U92" s="7"/>
      <c r="V92" s="7"/>
      <c r="W92" s="7"/>
      <c r="X92" s="7"/>
      <c r="Y92" s="7"/>
      <c r="Z92" s="7"/>
      <c r="AA92" s="46"/>
      <c r="AB92" s="224" t="str">
        <f t="shared" si="4"/>
        <v/>
      </c>
      <c r="AC92" s="39"/>
      <c r="AD92" s="7"/>
      <c r="AE92" s="7"/>
      <c r="AF92" s="7"/>
      <c r="AG92" s="7"/>
      <c r="AH92" s="7"/>
      <c r="AI92" s="7"/>
      <c r="AJ92" s="7"/>
      <c r="AK92" s="7"/>
      <c r="AL92" s="46"/>
      <c r="AM92" s="394" t="str">
        <f t="shared" si="5"/>
        <v/>
      </c>
    </row>
    <row r="93" spans="1:39">
      <c r="A93" s="4">
        <v>82</v>
      </c>
      <c r="B93" s="239" t="str">
        <f>IF(OR(F93=0,F93=""),"",'DAFTAR PELAJAR'!B89)</f>
        <v>MOHD HANIF HAKIMI BIN MAT JAEH</v>
      </c>
      <c r="C93" s="240" t="str">
        <f>IF(OR(F93=0,F93=""),"",'DAFTAR PELAJAR'!C89)</f>
        <v>4 MTA</v>
      </c>
      <c r="D93" s="241" t="str">
        <f>IF(OR(F93=0,F93=""),"",'DAFTAR PELAJAR'!D89)</f>
        <v>980303065431</v>
      </c>
      <c r="E93" s="240" t="str">
        <f>IF(OR(F93=0,F93=""),"",'DAFTAR PELAJAR'!E89)</f>
        <v>K591CMTA016</v>
      </c>
      <c r="F93" s="242">
        <f>IF(OR('DAFTAR PELAJAR'!J89=0,'DAFTAR PELAJAR'!J89=""),"",'DAFTAR PELAJAR'!J89)</f>
        <v>1</v>
      </c>
      <c r="G93" s="39"/>
      <c r="H93" s="7"/>
      <c r="I93" s="7"/>
      <c r="J93" s="7"/>
      <c r="K93" s="7"/>
      <c r="L93" s="7"/>
      <c r="M93" s="7"/>
      <c r="N93" s="7"/>
      <c r="O93" s="7"/>
      <c r="P93" s="46"/>
      <c r="Q93" s="454" t="str">
        <f t="shared" si="3"/>
        <v/>
      </c>
      <c r="R93" s="39"/>
      <c r="S93" s="7"/>
      <c r="T93" s="7"/>
      <c r="U93" s="7"/>
      <c r="V93" s="7"/>
      <c r="W93" s="7"/>
      <c r="X93" s="7"/>
      <c r="Y93" s="7"/>
      <c r="Z93" s="7"/>
      <c r="AA93" s="46"/>
      <c r="AB93" s="224" t="str">
        <f t="shared" si="4"/>
        <v/>
      </c>
      <c r="AC93" s="39"/>
      <c r="AD93" s="7"/>
      <c r="AE93" s="7"/>
      <c r="AF93" s="7"/>
      <c r="AG93" s="7"/>
      <c r="AH93" s="7"/>
      <c r="AI93" s="7"/>
      <c r="AJ93" s="7"/>
      <c r="AK93" s="7"/>
      <c r="AL93" s="46"/>
      <c r="AM93" s="394" t="str">
        <f t="shared" si="5"/>
        <v/>
      </c>
    </row>
    <row r="94" spans="1:39">
      <c r="A94" s="4">
        <v>83</v>
      </c>
      <c r="B94" s="239" t="str">
        <f>IF(OR(F94=0,F94=""),"",'DAFTAR PELAJAR'!B90)</f>
        <v>MUHAMAD ALIF BIN ZAINA</v>
      </c>
      <c r="C94" s="240" t="str">
        <f>IF(OR(F94=0,F94=""),"",'DAFTAR PELAJAR'!C90)</f>
        <v>4 MTA</v>
      </c>
      <c r="D94" s="241" t="str">
        <f>IF(OR(F94=0,F94=""),"",'DAFTAR PELAJAR'!D90)</f>
        <v>981008065521</v>
      </c>
      <c r="E94" s="240" t="str">
        <f>IF(OR(F94=0,F94=""),"",'DAFTAR PELAJAR'!E90)</f>
        <v>K591CMTA017</v>
      </c>
      <c r="F94" s="242">
        <f>IF(OR('DAFTAR PELAJAR'!J90=0,'DAFTAR PELAJAR'!J90=""),"",'DAFTAR PELAJAR'!J90)</f>
        <v>1</v>
      </c>
      <c r="G94" s="39"/>
      <c r="H94" s="7"/>
      <c r="I94" s="7"/>
      <c r="J94" s="7"/>
      <c r="K94" s="7"/>
      <c r="L94" s="7"/>
      <c r="M94" s="7"/>
      <c r="N94" s="7"/>
      <c r="O94" s="7"/>
      <c r="P94" s="46"/>
      <c r="Q94" s="454" t="str">
        <f t="shared" si="3"/>
        <v/>
      </c>
      <c r="R94" s="39"/>
      <c r="S94" s="7"/>
      <c r="T94" s="7"/>
      <c r="U94" s="7"/>
      <c r="V94" s="7"/>
      <c r="W94" s="7"/>
      <c r="X94" s="7"/>
      <c r="Y94" s="7"/>
      <c r="Z94" s="7"/>
      <c r="AA94" s="46"/>
      <c r="AB94" s="224" t="str">
        <f t="shared" si="4"/>
        <v/>
      </c>
      <c r="AC94" s="39"/>
      <c r="AD94" s="7"/>
      <c r="AE94" s="7"/>
      <c r="AF94" s="7"/>
      <c r="AG94" s="7"/>
      <c r="AH94" s="7"/>
      <c r="AI94" s="7"/>
      <c r="AJ94" s="7"/>
      <c r="AK94" s="7"/>
      <c r="AL94" s="46"/>
      <c r="AM94" s="394" t="str">
        <f t="shared" si="5"/>
        <v/>
      </c>
    </row>
    <row r="95" spans="1:39">
      <c r="A95" s="4">
        <v>84</v>
      </c>
      <c r="B95" s="239" t="str">
        <f>IF(OR(F95=0,F95=""),"",'DAFTAR PELAJAR'!B91)</f>
        <v>MUHAMMAD AKMAL BIN ABU SAKMAH</v>
      </c>
      <c r="C95" s="240" t="str">
        <f>IF(OR(F95=0,F95=""),"",'DAFTAR PELAJAR'!C91)</f>
        <v>4 MTA</v>
      </c>
      <c r="D95" s="241">
        <f>IF(OR(F95=0,F95=""),"",'DAFTAR PELAJAR'!D91)</f>
        <v>980327145313</v>
      </c>
      <c r="E95" s="240" t="str">
        <f>IF(OR(F95=0,F95=""),"",'DAFTAR PELAJAR'!E91)</f>
        <v>K591CMTA018</v>
      </c>
      <c r="F95" s="242">
        <f>IF(OR('DAFTAR PELAJAR'!J91=0,'DAFTAR PELAJAR'!J91=""),"",'DAFTAR PELAJAR'!J91)</f>
        <v>1</v>
      </c>
      <c r="G95" s="39"/>
      <c r="H95" s="7"/>
      <c r="I95" s="7"/>
      <c r="J95" s="7"/>
      <c r="K95" s="7"/>
      <c r="L95" s="7"/>
      <c r="M95" s="7"/>
      <c r="N95" s="7"/>
      <c r="O95" s="7"/>
      <c r="P95" s="46"/>
      <c r="Q95" s="454" t="str">
        <f t="shared" si="3"/>
        <v/>
      </c>
      <c r="R95" s="39"/>
      <c r="S95" s="7"/>
      <c r="T95" s="7"/>
      <c r="U95" s="7"/>
      <c r="V95" s="7"/>
      <c r="W95" s="7"/>
      <c r="X95" s="7"/>
      <c r="Y95" s="7"/>
      <c r="Z95" s="7"/>
      <c r="AA95" s="46"/>
      <c r="AB95" s="224" t="str">
        <f t="shared" si="4"/>
        <v/>
      </c>
      <c r="AC95" s="39"/>
      <c r="AD95" s="7"/>
      <c r="AE95" s="7"/>
      <c r="AF95" s="7"/>
      <c r="AG95" s="7"/>
      <c r="AH95" s="7"/>
      <c r="AI95" s="7"/>
      <c r="AJ95" s="7"/>
      <c r="AK95" s="7"/>
      <c r="AL95" s="46"/>
      <c r="AM95" s="394" t="str">
        <f t="shared" si="5"/>
        <v/>
      </c>
    </row>
    <row r="96" spans="1:39">
      <c r="A96" s="4">
        <v>85</v>
      </c>
      <c r="B96" s="239" t="str">
        <f>IF(OR(F96=0,F96=""),"",'DAFTAR PELAJAR'!B92)</f>
        <v>MUHAMMAD FAIZ BIN ILIAS</v>
      </c>
      <c r="C96" s="240" t="str">
        <f>IF(OR(F96=0,F96=""),"",'DAFTAR PELAJAR'!C92)</f>
        <v>4 MTA</v>
      </c>
      <c r="D96" s="241" t="str">
        <f>IF(OR(F96=0,F96=""),"",'DAFTAR PELAJAR'!D92)</f>
        <v>980322145277</v>
      </c>
      <c r="E96" s="240" t="str">
        <f>IF(OR(F96=0,F96=""),"",'DAFTAR PELAJAR'!E92)</f>
        <v>K591CMTA019</v>
      </c>
      <c r="F96" s="242">
        <f>IF(OR('DAFTAR PELAJAR'!J92=0,'DAFTAR PELAJAR'!J92=""),"",'DAFTAR PELAJAR'!J92)</f>
        <v>1</v>
      </c>
      <c r="G96" s="39"/>
      <c r="H96" s="7"/>
      <c r="I96" s="7"/>
      <c r="J96" s="7"/>
      <c r="K96" s="7"/>
      <c r="L96" s="7"/>
      <c r="M96" s="7"/>
      <c r="N96" s="7"/>
      <c r="O96" s="7"/>
      <c r="P96" s="46"/>
      <c r="Q96" s="454" t="str">
        <f t="shared" si="3"/>
        <v/>
      </c>
      <c r="R96" s="39"/>
      <c r="S96" s="7"/>
      <c r="T96" s="7"/>
      <c r="U96" s="7"/>
      <c r="V96" s="7"/>
      <c r="W96" s="7"/>
      <c r="X96" s="7"/>
      <c r="Y96" s="7"/>
      <c r="Z96" s="7"/>
      <c r="AA96" s="46"/>
      <c r="AB96" s="224" t="str">
        <f t="shared" si="4"/>
        <v/>
      </c>
      <c r="AC96" s="39"/>
      <c r="AD96" s="7"/>
      <c r="AE96" s="7"/>
      <c r="AF96" s="7"/>
      <c r="AG96" s="7"/>
      <c r="AH96" s="7"/>
      <c r="AI96" s="7"/>
      <c r="AJ96" s="7"/>
      <c r="AK96" s="7"/>
      <c r="AL96" s="46"/>
      <c r="AM96" s="394" t="str">
        <f t="shared" si="5"/>
        <v/>
      </c>
    </row>
    <row r="97" spans="1:39">
      <c r="A97" s="4">
        <v>86</v>
      </c>
      <c r="B97" s="239" t="str">
        <f>IF(OR(F97=0,F97=""),"",'DAFTAR PELAJAR'!B93)</f>
        <v>MUHAMMAD FIRDAUS BIN ABU BAKAR</v>
      </c>
      <c r="C97" s="240" t="str">
        <f>IF(OR(F97=0,F97=""),"",'DAFTAR PELAJAR'!C93)</f>
        <v>4 MTA</v>
      </c>
      <c r="D97" s="241" t="str">
        <f>IF(OR(F97=0,F97=""),"",'DAFTAR PELAJAR'!D93)</f>
        <v>980805065773</v>
      </c>
      <c r="E97" s="240" t="str">
        <f>IF(OR(F97=0,F97=""),"",'DAFTAR PELAJAR'!E93)</f>
        <v>K591CMTA020</v>
      </c>
      <c r="F97" s="242">
        <f>IF(OR('DAFTAR PELAJAR'!J93=0,'DAFTAR PELAJAR'!J93=""),"",'DAFTAR PELAJAR'!J93)</f>
        <v>1</v>
      </c>
      <c r="G97" s="39"/>
      <c r="H97" s="7"/>
      <c r="I97" s="7"/>
      <c r="J97" s="7"/>
      <c r="K97" s="7"/>
      <c r="L97" s="7"/>
      <c r="M97" s="7"/>
      <c r="N97" s="7"/>
      <c r="O97" s="7"/>
      <c r="P97" s="46"/>
      <c r="Q97" s="454" t="str">
        <f t="shared" si="3"/>
        <v/>
      </c>
      <c r="R97" s="39"/>
      <c r="S97" s="7"/>
      <c r="T97" s="7"/>
      <c r="U97" s="7"/>
      <c r="V97" s="7"/>
      <c r="W97" s="7"/>
      <c r="X97" s="7"/>
      <c r="Y97" s="7"/>
      <c r="Z97" s="7"/>
      <c r="AA97" s="46"/>
      <c r="AB97" s="224" t="str">
        <f t="shared" si="4"/>
        <v/>
      </c>
      <c r="AC97" s="39"/>
      <c r="AD97" s="7"/>
      <c r="AE97" s="7"/>
      <c r="AF97" s="7"/>
      <c r="AG97" s="7"/>
      <c r="AH97" s="7"/>
      <c r="AI97" s="7"/>
      <c r="AJ97" s="7"/>
      <c r="AK97" s="7"/>
      <c r="AL97" s="46"/>
      <c r="AM97" s="394" t="str">
        <f t="shared" si="5"/>
        <v/>
      </c>
    </row>
    <row r="98" spans="1:39">
      <c r="A98" s="4">
        <v>87</v>
      </c>
      <c r="B98" s="239" t="str">
        <f>IF(OR(F98=0,F98=""),"",'DAFTAR PELAJAR'!B94)</f>
        <v>MUHAMMAD IZUDDIN BIN BAKHTIAR</v>
      </c>
      <c r="C98" s="240" t="str">
        <f>IF(OR(F98=0,F98=""),"",'DAFTAR PELAJAR'!C94)</f>
        <v>4 MTA</v>
      </c>
      <c r="D98" s="241" t="str">
        <f>IF(OR(F98=0,F98=""),"",'DAFTAR PELAJAR'!D94)</f>
        <v>980815065945</v>
      </c>
      <c r="E98" s="240" t="str">
        <f>IF(OR(F98=0,F98=""),"",'DAFTAR PELAJAR'!E94)</f>
        <v>K591CMTA022</v>
      </c>
      <c r="F98" s="242">
        <f>IF(OR('DAFTAR PELAJAR'!J94=0,'DAFTAR PELAJAR'!J94=""),"",'DAFTAR PELAJAR'!J94)</f>
        <v>1</v>
      </c>
      <c r="G98" s="39"/>
      <c r="H98" s="7"/>
      <c r="I98" s="7"/>
      <c r="J98" s="7"/>
      <c r="K98" s="7"/>
      <c r="L98" s="7"/>
      <c r="M98" s="7"/>
      <c r="N98" s="7"/>
      <c r="O98" s="7"/>
      <c r="P98" s="46"/>
      <c r="Q98" s="454" t="str">
        <f t="shared" si="3"/>
        <v/>
      </c>
      <c r="R98" s="39"/>
      <c r="S98" s="7"/>
      <c r="T98" s="7"/>
      <c r="U98" s="7"/>
      <c r="V98" s="7"/>
      <c r="W98" s="7"/>
      <c r="X98" s="7"/>
      <c r="Y98" s="7"/>
      <c r="Z98" s="7"/>
      <c r="AA98" s="46"/>
      <c r="AB98" s="224" t="str">
        <f t="shared" si="4"/>
        <v/>
      </c>
      <c r="AC98" s="39"/>
      <c r="AD98" s="7"/>
      <c r="AE98" s="7"/>
      <c r="AF98" s="7"/>
      <c r="AG98" s="7"/>
      <c r="AH98" s="7"/>
      <c r="AI98" s="7"/>
      <c r="AJ98" s="7"/>
      <c r="AK98" s="7"/>
      <c r="AL98" s="46"/>
      <c r="AM98" s="394" t="str">
        <f t="shared" si="5"/>
        <v/>
      </c>
    </row>
    <row r="99" spans="1:39">
      <c r="A99" s="4">
        <v>88</v>
      </c>
      <c r="B99" s="239" t="str">
        <f>IF(OR(F99=0,F99=""),"",'DAFTAR PELAJAR'!B95)</f>
        <v>MUHAMMAD JEFFRI BIN JOHARI</v>
      </c>
      <c r="C99" s="240" t="str">
        <f>IF(OR(F99=0,F99=""),"",'DAFTAR PELAJAR'!C95)</f>
        <v>4 MTA</v>
      </c>
      <c r="D99" s="241" t="str">
        <f>IF(OR(F99=0,F99=""),"",'DAFTAR PELAJAR'!D95)</f>
        <v>981014065579</v>
      </c>
      <c r="E99" s="240" t="str">
        <f>IF(OR(F99=0,F99=""),"",'DAFTAR PELAJAR'!E95)</f>
        <v>K591CMTA023</v>
      </c>
      <c r="F99" s="242">
        <f>IF(OR('DAFTAR PELAJAR'!J95=0,'DAFTAR PELAJAR'!J95=""),"",'DAFTAR PELAJAR'!J95)</f>
        <v>1</v>
      </c>
      <c r="G99" s="39"/>
      <c r="H99" s="7"/>
      <c r="I99" s="7"/>
      <c r="J99" s="7"/>
      <c r="K99" s="7"/>
      <c r="L99" s="7"/>
      <c r="M99" s="7"/>
      <c r="N99" s="7"/>
      <c r="O99" s="7"/>
      <c r="P99" s="46"/>
      <c r="Q99" s="454" t="str">
        <f t="shared" si="3"/>
        <v/>
      </c>
      <c r="R99" s="39"/>
      <c r="S99" s="7"/>
      <c r="T99" s="7"/>
      <c r="U99" s="7"/>
      <c r="V99" s="7"/>
      <c r="W99" s="7"/>
      <c r="X99" s="7"/>
      <c r="Y99" s="7"/>
      <c r="Z99" s="7"/>
      <c r="AA99" s="46"/>
      <c r="AB99" s="224" t="str">
        <f t="shared" si="4"/>
        <v/>
      </c>
      <c r="AC99" s="39"/>
      <c r="AD99" s="7"/>
      <c r="AE99" s="7"/>
      <c r="AF99" s="7"/>
      <c r="AG99" s="7"/>
      <c r="AH99" s="7"/>
      <c r="AI99" s="7"/>
      <c r="AJ99" s="7"/>
      <c r="AK99" s="7"/>
      <c r="AL99" s="46"/>
      <c r="AM99" s="394" t="str">
        <f t="shared" si="5"/>
        <v/>
      </c>
    </row>
    <row r="100" spans="1:39">
      <c r="A100" s="4">
        <v>89</v>
      </c>
      <c r="B100" s="239" t="str">
        <f>IF(OR(F100=0,F100=""),"",'DAFTAR PELAJAR'!B96)</f>
        <v>MUHAMMAD SYAKIRIN BIN SUPARDI</v>
      </c>
      <c r="C100" s="240" t="str">
        <f>IF(OR(F100=0,F100=""),"",'DAFTAR PELAJAR'!C96)</f>
        <v>4 MTA</v>
      </c>
      <c r="D100" s="241" t="str">
        <f>IF(OR(F100=0,F100=""),"",'DAFTAR PELAJAR'!D96)</f>
        <v>980902066065</v>
      </c>
      <c r="E100" s="240" t="str">
        <f>IF(OR(F100=0,F100=""),"",'DAFTAR PELAJAR'!E96)</f>
        <v>K591CMTA025</v>
      </c>
      <c r="F100" s="242">
        <f>IF(OR('DAFTAR PELAJAR'!J96=0,'DAFTAR PELAJAR'!J96=""),"",'DAFTAR PELAJAR'!J96)</f>
        <v>1</v>
      </c>
      <c r="G100" s="39"/>
      <c r="H100" s="7"/>
      <c r="I100" s="7"/>
      <c r="J100" s="7"/>
      <c r="K100" s="7"/>
      <c r="L100" s="7"/>
      <c r="M100" s="7"/>
      <c r="N100" s="7"/>
      <c r="O100" s="7"/>
      <c r="P100" s="46"/>
      <c r="Q100" s="454" t="str">
        <f t="shared" si="3"/>
        <v/>
      </c>
      <c r="R100" s="39"/>
      <c r="S100" s="7"/>
      <c r="T100" s="7"/>
      <c r="U100" s="7"/>
      <c r="V100" s="7"/>
      <c r="W100" s="7"/>
      <c r="X100" s="7"/>
      <c r="Y100" s="7"/>
      <c r="Z100" s="7"/>
      <c r="AA100" s="46"/>
      <c r="AB100" s="224" t="str">
        <f t="shared" si="4"/>
        <v/>
      </c>
      <c r="AC100" s="39"/>
      <c r="AD100" s="7"/>
      <c r="AE100" s="7"/>
      <c r="AF100" s="7"/>
      <c r="AG100" s="7"/>
      <c r="AH100" s="7"/>
      <c r="AI100" s="7"/>
      <c r="AJ100" s="7"/>
      <c r="AK100" s="7"/>
      <c r="AL100" s="46"/>
      <c r="AM100" s="394" t="str">
        <f t="shared" si="5"/>
        <v/>
      </c>
    </row>
    <row r="101" spans="1:39">
      <c r="A101" s="4">
        <v>90</v>
      </c>
      <c r="B101" s="239" t="str">
        <f>IF(OR(F101=0,F101=""),"",'DAFTAR PELAJAR'!B97)</f>
        <v>MUHAMMAD YUSRI BIN OTHMAN</v>
      </c>
      <c r="C101" s="240" t="str">
        <f>IF(OR(F101=0,F101=""),"",'DAFTAR PELAJAR'!C97)</f>
        <v>4 MTA</v>
      </c>
      <c r="D101" s="241">
        <f>IF(OR(F101=0,F101=""),"",'DAFTAR PELAJAR'!D97)</f>
        <v>980525066261</v>
      </c>
      <c r="E101" s="240" t="str">
        <f>IF(OR(F101=0,F101=""),"",'DAFTAR PELAJAR'!E97)</f>
        <v>K591CMTA026</v>
      </c>
      <c r="F101" s="242">
        <f>IF(OR('DAFTAR PELAJAR'!J97=0,'DAFTAR PELAJAR'!J97=""),"",'DAFTAR PELAJAR'!J97)</f>
        <v>1</v>
      </c>
      <c r="G101" s="39"/>
      <c r="H101" s="7"/>
      <c r="I101" s="7"/>
      <c r="J101" s="7"/>
      <c r="K101" s="7"/>
      <c r="L101" s="7"/>
      <c r="M101" s="7"/>
      <c r="N101" s="7"/>
      <c r="O101" s="7"/>
      <c r="P101" s="46"/>
      <c r="Q101" s="454" t="str">
        <f t="shared" si="3"/>
        <v/>
      </c>
      <c r="R101" s="39"/>
      <c r="S101" s="7"/>
      <c r="T101" s="7"/>
      <c r="U101" s="7"/>
      <c r="V101" s="7"/>
      <c r="W101" s="7"/>
      <c r="X101" s="7"/>
      <c r="Y101" s="7"/>
      <c r="Z101" s="7"/>
      <c r="AA101" s="46"/>
      <c r="AB101" s="224" t="str">
        <f t="shared" si="4"/>
        <v/>
      </c>
      <c r="AC101" s="39"/>
      <c r="AD101" s="7"/>
      <c r="AE101" s="7"/>
      <c r="AF101" s="7"/>
      <c r="AG101" s="7"/>
      <c r="AH101" s="7"/>
      <c r="AI101" s="7"/>
      <c r="AJ101" s="7"/>
      <c r="AK101" s="7"/>
      <c r="AL101" s="46"/>
      <c r="AM101" s="394" t="str">
        <f t="shared" si="5"/>
        <v/>
      </c>
    </row>
    <row r="102" spans="1:39">
      <c r="A102" s="4">
        <v>91</v>
      </c>
      <c r="B102" s="239" t="str">
        <f>IF(OR(F102=0,F102=""),"",'DAFTAR PELAJAR'!B98)</f>
        <v>SAZARUL NAIM BIN  ZAKARIA</v>
      </c>
      <c r="C102" s="240" t="str">
        <f>IF(OR(F102=0,F102=""),"",'DAFTAR PELAJAR'!C98)</f>
        <v>4 MTA</v>
      </c>
      <c r="D102" s="241" t="str">
        <f>IF(OR(F102=0,F102=""),"",'DAFTAR PELAJAR'!D98)</f>
        <v>981218565129</v>
      </c>
      <c r="E102" s="240" t="str">
        <f>IF(OR(F102=0,F102=""),"",'DAFTAR PELAJAR'!E98)</f>
        <v>K591CMTA029</v>
      </c>
      <c r="F102" s="242">
        <f>IF(OR('DAFTAR PELAJAR'!J98=0,'DAFTAR PELAJAR'!J98=""),"",'DAFTAR PELAJAR'!J98)</f>
        <v>1</v>
      </c>
      <c r="G102" s="39"/>
      <c r="H102" s="7"/>
      <c r="I102" s="7"/>
      <c r="J102" s="7"/>
      <c r="K102" s="7"/>
      <c r="L102" s="7"/>
      <c r="M102" s="7"/>
      <c r="N102" s="7"/>
      <c r="O102" s="7"/>
      <c r="P102" s="46"/>
      <c r="Q102" s="454" t="str">
        <f t="shared" si="3"/>
        <v/>
      </c>
      <c r="R102" s="39"/>
      <c r="S102" s="7"/>
      <c r="T102" s="7"/>
      <c r="U102" s="7"/>
      <c r="V102" s="7"/>
      <c r="W102" s="7"/>
      <c r="X102" s="7"/>
      <c r="Y102" s="7"/>
      <c r="Z102" s="7"/>
      <c r="AA102" s="46"/>
      <c r="AB102" s="224" t="str">
        <f t="shared" si="4"/>
        <v/>
      </c>
      <c r="AC102" s="39"/>
      <c r="AD102" s="7"/>
      <c r="AE102" s="7"/>
      <c r="AF102" s="7"/>
      <c r="AG102" s="7"/>
      <c r="AH102" s="7"/>
      <c r="AI102" s="7"/>
      <c r="AJ102" s="7"/>
      <c r="AK102" s="7"/>
      <c r="AL102" s="46"/>
      <c r="AM102" s="394" t="str">
        <f t="shared" si="5"/>
        <v/>
      </c>
    </row>
    <row r="103" spans="1:39">
      <c r="A103" s="4">
        <v>92</v>
      </c>
      <c r="B103" s="239" t="str">
        <f>IF(OR(F103=0,F103=""),"",'DAFTAR PELAJAR'!B99)</f>
        <v>SIVA SHANKER A/L RAJAN</v>
      </c>
      <c r="C103" s="240" t="str">
        <f>IF(OR(F103=0,F103=""),"",'DAFTAR PELAJAR'!C99)</f>
        <v>4 MTA</v>
      </c>
      <c r="D103" s="241">
        <f>IF(OR(F103=0,F103=""),"",'DAFTAR PELAJAR'!D99)</f>
        <v>980712065395</v>
      </c>
      <c r="E103" s="240" t="str">
        <f>IF(OR(F103=0,F103=""),"",'DAFTAR PELAJAR'!E99)</f>
        <v>K591CMTA030</v>
      </c>
      <c r="F103" s="242">
        <f>IF(OR('DAFTAR PELAJAR'!J99=0,'DAFTAR PELAJAR'!J99=""),"",'DAFTAR PELAJAR'!J99)</f>
        <v>1</v>
      </c>
      <c r="G103" s="39"/>
      <c r="H103" s="7"/>
      <c r="I103" s="7"/>
      <c r="J103" s="7"/>
      <c r="K103" s="7"/>
      <c r="L103" s="7"/>
      <c r="M103" s="7"/>
      <c r="N103" s="7"/>
      <c r="O103" s="7"/>
      <c r="P103" s="46"/>
      <c r="Q103" s="454" t="str">
        <f t="shared" si="3"/>
        <v/>
      </c>
      <c r="R103" s="39"/>
      <c r="S103" s="7"/>
      <c r="T103" s="7"/>
      <c r="U103" s="7"/>
      <c r="V103" s="7"/>
      <c r="W103" s="7"/>
      <c r="X103" s="7"/>
      <c r="Y103" s="7"/>
      <c r="Z103" s="7"/>
      <c r="AA103" s="46"/>
      <c r="AB103" s="224" t="str">
        <f t="shared" si="4"/>
        <v/>
      </c>
      <c r="AC103" s="39"/>
      <c r="AD103" s="7"/>
      <c r="AE103" s="7"/>
      <c r="AF103" s="7"/>
      <c r="AG103" s="7"/>
      <c r="AH103" s="7"/>
      <c r="AI103" s="7"/>
      <c r="AJ103" s="7"/>
      <c r="AK103" s="7"/>
      <c r="AL103" s="46"/>
      <c r="AM103" s="394" t="str">
        <f t="shared" si="5"/>
        <v/>
      </c>
    </row>
    <row r="104" spans="1:39">
      <c r="A104" s="4">
        <v>93</v>
      </c>
      <c r="B104" s="239" t="str">
        <f>IF(OR(F104=0,F104=""),"",'DAFTAR PELAJAR'!B100)</f>
        <v>AHMAD ISMAIL BIN OMAR</v>
      </c>
      <c r="C104" s="240" t="str">
        <f>IF(OR(F104=0,F104=""),"",'DAFTAR PELAJAR'!C100)</f>
        <v>4 MTK</v>
      </c>
      <c r="D104" s="241" t="str">
        <f>IF(OR(F104=0,F104=""),"",'DAFTAR PELAJAR'!D100)</f>
        <v>980314145453</v>
      </c>
      <c r="E104" s="240" t="str">
        <f>IF(OR(F104=0,F104=""),"",'DAFTAR PELAJAR'!E100)</f>
        <v>K591CMTK001</v>
      </c>
      <c r="F104" s="242">
        <f>IF(OR('DAFTAR PELAJAR'!J100=0,'DAFTAR PELAJAR'!J100=""),"",'DAFTAR PELAJAR'!J100)</f>
        <v>1</v>
      </c>
      <c r="G104" s="39"/>
      <c r="H104" s="7"/>
      <c r="I104" s="7"/>
      <c r="J104" s="7"/>
      <c r="K104" s="7"/>
      <c r="L104" s="7"/>
      <c r="M104" s="7"/>
      <c r="N104" s="7"/>
      <c r="O104" s="7"/>
      <c r="P104" s="46"/>
      <c r="Q104" s="454" t="str">
        <f t="shared" si="3"/>
        <v/>
      </c>
      <c r="R104" s="39"/>
      <c r="S104" s="7"/>
      <c r="T104" s="7"/>
      <c r="U104" s="7"/>
      <c r="V104" s="7"/>
      <c r="W104" s="7"/>
      <c r="X104" s="7"/>
      <c r="Y104" s="7"/>
      <c r="Z104" s="7"/>
      <c r="AA104" s="46"/>
      <c r="AB104" s="224" t="str">
        <f t="shared" si="4"/>
        <v/>
      </c>
      <c r="AC104" s="39"/>
      <c r="AD104" s="7"/>
      <c r="AE104" s="7"/>
      <c r="AF104" s="7"/>
      <c r="AG104" s="7"/>
      <c r="AH104" s="7"/>
      <c r="AI104" s="7"/>
      <c r="AJ104" s="7"/>
      <c r="AK104" s="7"/>
      <c r="AL104" s="46"/>
      <c r="AM104" s="394" t="str">
        <f t="shared" si="5"/>
        <v/>
      </c>
    </row>
    <row r="105" spans="1:39">
      <c r="A105" s="4">
        <v>94</v>
      </c>
      <c r="B105" s="239" t="str">
        <f>IF(OR(F105=0,F105=""),"",'DAFTAR PELAJAR'!B101)</f>
        <v>AMIRUDDIN B ABDULLAH</v>
      </c>
      <c r="C105" s="240" t="str">
        <f>IF(OR(F105=0,F105=""),"",'DAFTAR PELAJAR'!C101)</f>
        <v>4 MTK</v>
      </c>
      <c r="D105" s="241" t="str">
        <f>IF(OR(F105=0,F105=""),"",'DAFTAR PELAJAR'!D101)</f>
        <v>980430035999</v>
      </c>
      <c r="E105" s="240" t="str">
        <f>IF(OR(F105=0,F105=""),"",'DAFTAR PELAJAR'!E101)</f>
        <v>K591CMTK003</v>
      </c>
      <c r="F105" s="242">
        <f>IF(OR('DAFTAR PELAJAR'!J101=0,'DAFTAR PELAJAR'!J101=""),"",'DAFTAR PELAJAR'!J101)</f>
        <v>1</v>
      </c>
      <c r="G105" s="39"/>
      <c r="H105" s="7"/>
      <c r="I105" s="7"/>
      <c r="J105" s="7"/>
      <c r="K105" s="7"/>
      <c r="L105" s="7"/>
      <c r="M105" s="7"/>
      <c r="N105" s="7"/>
      <c r="O105" s="7"/>
      <c r="P105" s="46"/>
      <c r="Q105" s="454" t="str">
        <f t="shared" si="3"/>
        <v/>
      </c>
      <c r="R105" s="39"/>
      <c r="S105" s="7"/>
      <c r="T105" s="7"/>
      <c r="U105" s="7"/>
      <c r="V105" s="7"/>
      <c r="W105" s="7"/>
      <c r="X105" s="7"/>
      <c r="Y105" s="7"/>
      <c r="Z105" s="7"/>
      <c r="AA105" s="46"/>
      <c r="AB105" s="224" t="str">
        <f t="shared" si="4"/>
        <v/>
      </c>
      <c r="AC105" s="39"/>
      <c r="AD105" s="7"/>
      <c r="AE105" s="7"/>
      <c r="AF105" s="7"/>
      <c r="AG105" s="7"/>
      <c r="AH105" s="7"/>
      <c r="AI105" s="7"/>
      <c r="AJ105" s="7"/>
      <c r="AK105" s="7"/>
      <c r="AL105" s="46"/>
      <c r="AM105" s="394" t="str">
        <f t="shared" si="5"/>
        <v/>
      </c>
    </row>
    <row r="106" spans="1:39">
      <c r="A106" s="4">
        <v>95</v>
      </c>
      <c r="B106" s="239" t="str">
        <f>IF(OR(F106=0,F106=""),"",'DAFTAR PELAJAR'!B102)</f>
        <v>ANNUR IKHMAN BIN KAHALID</v>
      </c>
      <c r="C106" s="240" t="str">
        <f>IF(OR(F106=0,F106=""),"",'DAFTAR PELAJAR'!C102)</f>
        <v>4 MTK</v>
      </c>
      <c r="D106" s="241" t="str">
        <f>IF(OR(F106=0,F106=""),"",'DAFTAR PELAJAR'!D102)</f>
        <v>980904065875</v>
      </c>
      <c r="E106" s="240" t="str">
        <f>IF(OR(F106=0,F106=""),"",'DAFTAR PELAJAR'!E102)</f>
        <v>K591CMTK004</v>
      </c>
      <c r="F106" s="242">
        <f>IF(OR('DAFTAR PELAJAR'!J102=0,'DAFTAR PELAJAR'!J102=""),"",'DAFTAR PELAJAR'!J102)</f>
        <v>1</v>
      </c>
      <c r="G106" s="39"/>
      <c r="H106" s="7"/>
      <c r="I106" s="7"/>
      <c r="J106" s="7"/>
      <c r="K106" s="7"/>
      <c r="L106" s="7"/>
      <c r="M106" s="7"/>
      <c r="N106" s="7"/>
      <c r="O106" s="7"/>
      <c r="P106" s="46"/>
      <c r="Q106" s="454" t="str">
        <f t="shared" si="3"/>
        <v/>
      </c>
      <c r="R106" s="39"/>
      <c r="S106" s="7"/>
      <c r="T106" s="7"/>
      <c r="U106" s="7"/>
      <c r="V106" s="7"/>
      <c r="W106" s="7"/>
      <c r="X106" s="7"/>
      <c r="Y106" s="7"/>
      <c r="Z106" s="7"/>
      <c r="AA106" s="46"/>
      <c r="AB106" s="224" t="str">
        <f t="shared" si="4"/>
        <v/>
      </c>
      <c r="AC106" s="39"/>
      <c r="AD106" s="7"/>
      <c r="AE106" s="7"/>
      <c r="AF106" s="7"/>
      <c r="AG106" s="7"/>
      <c r="AH106" s="7"/>
      <c r="AI106" s="7"/>
      <c r="AJ106" s="7"/>
      <c r="AK106" s="7"/>
      <c r="AL106" s="46"/>
      <c r="AM106" s="394" t="str">
        <f t="shared" si="5"/>
        <v/>
      </c>
    </row>
    <row r="107" spans="1:39">
      <c r="A107" s="4">
        <v>96</v>
      </c>
      <c r="B107" s="239" t="str">
        <f>IF(OR(F107=0,F107=""),"",'DAFTAR PELAJAR'!B103)</f>
        <v>FAKHRUSY SYAKIRIN BIN MAT ALIAS</v>
      </c>
      <c r="C107" s="240" t="str">
        <f>IF(OR(F107=0,F107=""),"",'DAFTAR PELAJAR'!C103)</f>
        <v>4 MTK</v>
      </c>
      <c r="D107" s="241" t="str">
        <f>IF(OR(F107=0,F107=""),"",'DAFTAR PELAJAR'!D103)</f>
        <v>981129065181</v>
      </c>
      <c r="E107" s="240" t="str">
        <f>IF(OR(F107=0,F107=""),"",'DAFTAR PELAJAR'!E103)</f>
        <v>K591CMTK005</v>
      </c>
      <c r="F107" s="242">
        <f>IF(OR('DAFTAR PELAJAR'!J103=0,'DAFTAR PELAJAR'!J103=""),"",'DAFTAR PELAJAR'!J103)</f>
        <v>1</v>
      </c>
      <c r="G107" s="39"/>
      <c r="H107" s="7"/>
      <c r="I107" s="7"/>
      <c r="J107" s="7"/>
      <c r="K107" s="7"/>
      <c r="L107" s="7"/>
      <c r="M107" s="7"/>
      <c r="N107" s="7"/>
      <c r="O107" s="7"/>
      <c r="P107" s="46"/>
      <c r="Q107" s="454" t="str">
        <f t="shared" si="3"/>
        <v/>
      </c>
      <c r="R107" s="39"/>
      <c r="S107" s="7"/>
      <c r="T107" s="7"/>
      <c r="U107" s="7"/>
      <c r="V107" s="7"/>
      <c r="W107" s="7"/>
      <c r="X107" s="7"/>
      <c r="Y107" s="7"/>
      <c r="Z107" s="7"/>
      <c r="AA107" s="46"/>
      <c r="AB107" s="224" t="str">
        <f t="shared" si="4"/>
        <v/>
      </c>
      <c r="AC107" s="39"/>
      <c r="AD107" s="7"/>
      <c r="AE107" s="7"/>
      <c r="AF107" s="7"/>
      <c r="AG107" s="7"/>
      <c r="AH107" s="7"/>
      <c r="AI107" s="7"/>
      <c r="AJ107" s="7"/>
      <c r="AK107" s="7"/>
      <c r="AL107" s="46"/>
      <c r="AM107" s="394" t="str">
        <f t="shared" si="5"/>
        <v/>
      </c>
    </row>
    <row r="108" spans="1:39">
      <c r="A108" s="4">
        <v>97</v>
      </c>
      <c r="B108" s="239" t="str">
        <f>IF(OR(F108=0,F108=""),"",'DAFTAR PELAJAR'!B104)</f>
        <v>FAWAZUL AMIN BIN ANUAR</v>
      </c>
      <c r="C108" s="240" t="str">
        <f>IF(OR(F108=0,F108=""),"",'DAFTAR PELAJAR'!C104)</f>
        <v>4 MTK</v>
      </c>
      <c r="D108" s="241" t="str">
        <f>IF(OR(F108=0,F108=""),"",'DAFTAR PELAJAR'!D104)</f>
        <v>980528065897</v>
      </c>
      <c r="E108" s="240" t="str">
        <f>IF(OR(F108=0,F108=""),"",'DAFTAR PELAJAR'!E104)</f>
        <v>K591CMTK006</v>
      </c>
      <c r="F108" s="242">
        <f>IF(OR('DAFTAR PELAJAR'!J104=0,'DAFTAR PELAJAR'!J104=""),"",'DAFTAR PELAJAR'!J104)</f>
        <v>1</v>
      </c>
      <c r="G108" s="39"/>
      <c r="H108" s="7"/>
      <c r="I108" s="7"/>
      <c r="J108" s="7"/>
      <c r="K108" s="7"/>
      <c r="L108" s="7"/>
      <c r="M108" s="7"/>
      <c r="N108" s="7"/>
      <c r="O108" s="7"/>
      <c r="P108" s="46"/>
      <c r="Q108" s="454" t="str">
        <f t="shared" si="3"/>
        <v/>
      </c>
      <c r="R108" s="39"/>
      <c r="S108" s="7"/>
      <c r="T108" s="7"/>
      <c r="U108" s="7"/>
      <c r="V108" s="7"/>
      <c r="W108" s="7"/>
      <c r="X108" s="7"/>
      <c r="Y108" s="7"/>
      <c r="Z108" s="7"/>
      <c r="AA108" s="46"/>
      <c r="AB108" s="224" t="str">
        <f t="shared" si="4"/>
        <v/>
      </c>
      <c r="AC108" s="39"/>
      <c r="AD108" s="7"/>
      <c r="AE108" s="7"/>
      <c r="AF108" s="7"/>
      <c r="AG108" s="7"/>
      <c r="AH108" s="7"/>
      <c r="AI108" s="7"/>
      <c r="AJ108" s="7"/>
      <c r="AK108" s="7"/>
      <c r="AL108" s="46"/>
      <c r="AM108" s="394" t="str">
        <f t="shared" si="5"/>
        <v/>
      </c>
    </row>
    <row r="109" spans="1:39">
      <c r="A109" s="4">
        <v>98</v>
      </c>
      <c r="B109" s="239" t="str">
        <f>IF(OR(F109=0,F109=""),"",'DAFTAR PELAJAR'!B105)</f>
        <v>HARIZ AZHIMAN BIN MOHAMAD AZMI</v>
      </c>
      <c r="C109" s="240" t="str">
        <f>IF(OR(F109=0,F109=""),"",'DAFTAR PELAJAR'!C105)</f>
        <v>4 MTK</v>
      </c>
      <c r="D109" s="241">
        <f>IF(OR(F109=0,F109=""),"",'DAFTAR PELAJAR'!D105)</f>
        <v>980303065343</v>
      </c>
      <c r="E109" s="240" t="str">
        <f>IF(OR(F109=0,F109=""),"",'DAFTAR PELAJAR'!E105)</f>
        <v>K591CMTK008</v>
      </c>
      <c r="F109" s="242">
        <f>IF(OR('DAFTAR PELAJAR'!J105=0,'DAFTAR PELAJAR'!J105=""),"",'DAFTAR PELAJAR'!J105)</f>
        <v>1</v>
      </c>
      <c r="G109" s="39"/>
      <c r="H109" s="7"/>
      <c r="I109" s="7"/>
      <c r="J109" s="7"/>
      <c r="K109" s="7"/>
      <c r="L109" s="7"/>
      <c r="M109" s="7"/>
      <c r="N109" s="7"/>
      <c r="O109" s="7"/>
      <c r="P109" s="46"/>
      <c r="Q109" s="454" t="str">
        <f t="shared" si="3"/>
        <v/>
      </c>
      <c r="R109" s="39"/>
      <c r="S109" s="7"/>
      <c r="T109" s="7"/>
      <c r="U109" s="7"/>
      <c r="V109" s="7"/>
      <c r="W109" s="7"/>
      <c r="X109" s="7"/>
      <c r="Y109" s="7"/>
      <c r="Z109" s="7"/>
      <c r="AA109" s="46"/>
      <c r="AB109" s="224" t="str">
        <f t="shared" si="4"/>
        <v/>
      </c>
      <c r="AC109" s="39"/>
      <c r="AD109" s="7"/>
      <c r="AE109" s="7"/>
      <c r="AF109" s="7"/>
      <c r="AG109" s="7"/>
      <c r="AH109" s="7"/>
      <c r="AI109" s="7"/>
      <c r="AJ109" s="7"/>
      <c r="AK109" s="7"/>
      <c r="AL109" s="46"/>
      <c r="AM109" s="394" t="str">
        <f t="shared" si="5"/>
        <v/>
      </c>
    </row>
    <row r="110" spans="1:39">
      <c r="A110" s="4">
        <v>99</v>
      </c>
      <c r="B110" s="239" t="str">
        <f>IF(OR(F110=0,F110=""),"",'DAFTAR PELAJAR'!B106)</f>
        <v>KHAIRUL FAUZAN BIN IHSAN</v>
      </c>
      <c r="C110" s="240" t="str">
        <f>IF(OR(F110=0,F110=""),"",'DAFTAR PELAJAR'!C106)</f>
        <v>4 MTK</v>
      </c>
      <c r="D110" s="241">
        <f>IF(OR(F110=0,F110=""),"",'DAFTAR PELAJAR'!D106)</f>
        <v>980321065865</v>
      </c>
      <c r="E110" s="240" t="str">
        <f>IF(OR(F110=0,F110=""),"",'DAFTAR PELAJAR'!E106)</f>
        <v>K591CMTK009</v>
      </c>
      <c r="F110" s="242">
        <f>IF(OR('DAFTAR PELAJAR'!J106=0,'DAFTAR PELAJAR'!J106=""),"",'DAFTAR PELAJAR'!J106)</f>
        <v>1</v>
      </c>
      <c r="G110" s="39"/>
      <c r="H110" s="7"/>
      <c r="I110" s="7"/>
      <c r="J110" s="7"/>
      <c r="K110" s="7"/>
      <c r="L110" s="7"/>
      <c r="M110" s="7"/>
      <c r="N110" s="7"/>
      <c r="O110" s="7"/>
      <c r="P110" s="46"/>
      <c r="Q110" s="454" t="str">
        <f t="shared" si="3"/>
        <v/>
      </c>
      <c r="R110" s="39"/>
      <c r="S110" s="7"/>
      <c r="T110" s="7"/>
      <c r="U110" s="7"/>
      <c r="V110" s="7"/>
      <c r="W110" s="7"/>
      <c r="X110" s="7"/>
      <c r="Y110" s="7"/>
      <c r="Z110" s="7"/>
      <c r="AA110" s="46"/>
      <c r="AB110" s="224" t="str">
        <f t="shared" si="4"/>
        <v/>
      </c>
      <c r="AC110" s="39"/>
      <c r="AD110" s="7"/>
      <c r="AE110" s="7"/>
      <c r="AF110" s="7"/>
      <c r="AG110" s="7"/>
      <c r="AH110" s="7"/>
      <c r="AI110" s="7"/>
      <c r="AJ110" s="7"/>
      <c r="AK110" s="7"/>
      <c r="AL110" s="46"/>
      <c r="AM110" s="394" t="str">
        <f t="shared" si="5"/>
        <v/>
      </c>
    </row>
    <row r="111" spans="1:39">
      <c r="A111" s="4">
        <v>100</v>
      </c>
      <c r="B111" s="239" t="str">
        <f>IF(OR(F111=0,F111=""),"",'DAFTAR PELAJAR'!B107)</f>
        <v>MOHAMAD FIRDAUS BIN ABDUL RAHMAN</v>
      </c>
      <c r="C111" s="240" t="str">
        <f>IF(OR(F111=0,F111=""),"",'DAFTAR PELAJAR'!C107)</f>
        <v>4 MTK</v>
      </c>
      <c r="D111" s="241">
        <f>IF(OR(F111=0,F111=""),"",'DAFTAR PELAJAR'!D107)</f>
        <v>981125106003</v>
      </c>
      <c r="E111" s="240" t="str">
        <f>IF(OR(F111=0,F111=""),"",'DAFTAR PELAJAR'!E107)</f>
        <v>K591CMTK012</v>
      </c>
      <c r="F111" s="242">
        <f>IF(OR('DAFTAR PELAJAR'!J107=0,'DAFTAR PELAJAR'!J107=""),"",'DAFTAR PELAJAR'!J107)</f>
        <v>1</v>
      </c>
      <c r="G111" s="39"/>
      <c r="H111" s="7"/>
      <c r="I111" s="7"/>
      <c r="J111" s="7"/>
      <c r="K111" s="7"/>
      <c r="L111" s="7"/>
      <c r="M111" s="7"/>
      <c r="N111" s="7"/>
      <c r="O111" s="7"/>
      <c r="P111" s="46"/>
      <c r="Q111" s="454" t="str">
        <f t="shared" si="3"/>
        <v/>
      </c>
      <c r="R111" s="39"/>
      <c r="S111" s="7"/>
      <c r="T111" s="7"/>
      <c r="U111" s="7"/>
      <c r="V111" s="7"/>
      <c r="W111" s="7"/>
      <c r="X111" s="7"/>
      <c r="Y111" s="7"/>
      <c r="Z111" s="7"/>
      <c r="AA111" s="46"/>
      <c r="AB111" s="224" t="str">
        <f t="shared" si="4"/>
        <v/>
      </c>
      <c r="AC111" s="39"/>
      <c r="AD111" s="7"/>
      <c r="AE111" s="7"/>
      <c r="AF111" s="7"/>
      <c r="AG111" s="7"/>
      <c r="AH111" s="7"/>
      <c r="AI111" s="7"/>
      <c r="AJ111" s="7"/>
      <c r="AK111" s="7"/>
      <c r="AL111" s="46"/>
      <c r="AM111" s="394" t="str">
        <f t="shared" si="5"/>
        <v/>
      </c>
    </row>
    <row r="112" spans="1:39">
      <c r="A112" s="4">
        <v>101</v>
      </c>
      <c r="B112" s="239" t="str">
        <f>IF(OR(F112=0,F112=""),"",'DAFTAR PELAJAR'!B108)</f>
        <v>MOHAMAD SUFIAN BIN WAHID</v>
      </c>
      <c r="C112" s="240" t="str">
        <f>IF(OR(F112=0,F112=""),"",'DAFTAR PELAJAR'!C108)</f>
        <v>4 MTK</v>
      </c>
      <c r="D112" s="241">
        <f>IF(OR(F112=0,F112=""),"",'DAFTAR PELAJAR'!D108)</f>
        <v>981203065199</v>
      </c>
      <c r="E112" s="240" t="str">
        <f>IF(OR(F112=0,F112=""),"",'DAFTAR PELAJAR'!E108)</f>
        <v>K591CMTK015</v>
      </c>
      <c r="F112" s="242">
        <f>IF(OR('DAFTAR PELAJAR'!J108=0,'DAFTAR PELAJAR'!J108=""),"",'DAFTAR PELAJAR'!J108)</f>
        <v>1</v>
      </c>
      <c r="G112" s="39"/>
      <c r="H112" s="7"/>
      <c r="I112" s="7"/>
      <c r="J112" s="7"/>
      <c r="K112" s="7"/>
      <c r="L112" s="7"/>
      <c r="M112" s="7"/>
      <c r="N112" s="7"/>
      <c r="O112" s="7"/>
      <c r="P112" s="46"/>
      <c r="Q112" s="454" t="str">
        <f t="shared" si="3"/>
        <v/>
      </c>
      <c r="R112" s="39"/>
      <c r="S112" s="7"/>
      <c r="T112" s="7"/>
      <c r="U112" s="7"/>
      <c r="V112" s="7"/>
      <c r="W112" s="7"/>
      <c r="X112" s="7"/>
      <c r="Y112" s="7"/>
      <c r="Z112" s="7"/>
      <c r="AA112" s="46"/>
      <c r="AB112" s="224" t="str">
        <f t="shared" si="4"/>
        <v/>
      </c>
      <c r="AC112" s="39"/>
      <c r="AD112" s="7"/>
      <c r="AE112" s="7"/>
      <c r="AF112" s="7"/>
      <c r="AG112" s="7"/>
      <c r="AH112" s="7"/>
      <c r="AI112" s="7"/>
      <c r="AJ112" s="7"/>
      <c r="AK112" s="7"/>
      <c r="AL112" s="46"/>
      <c r="AM112" s="394" t="str">
        <f t="shared" si="5"/>
        <v/>
      </c>
    </row>
    <row r="113" spans="1:39">
      <c r="A113" s="4">
        <v>102</v>
      </c>
      <c r="B113" s="239" t="str">
        <f>IF(OR(F113=0,F113=""),"",'DAFTAR PELAJAR'!B109)</f>
        <v>MOHAMAD SYAHMI BIN HARUN</v>
      </c>
      <c r="C113" s="240" t="str">
        <f>IF(OR(F113=0,F113=""),"",'DAFTAR PELAJAR'!C109)</f>
        <v>4 MTK</v>
      </c>
      <c r="D113" s="241">
        <f>IF(OR(F113=0,F113=""),"",'DAFTAR PELAJAR'!D109)</f>
        <v>980915065627</v>
      </c>
      <c r="E113" s="240" t="str">
        <f>IF(OR(F113=0,F113=""),"",'DAFTAR PELAJAR'!E109)</f>
        <v>K591CMTK016</v>
      </c>
      <c r="F113" s="242">
        <f>IF(OR('DAFTAR PELAJAR'!J109=0,'DAFTAR PELAJAR'!J109=""),"",'DAFTAR PELAJAR'!J109)</f>
        <v>1</v>
      </c>
      <c r="G113" s="39"/>
      <c r="H113" s="7"/>
      <c r="I113" s="7"/>
      <c r="J113" s="7"/>
      <c r="K113" s="7"/>
      <c r="L113" s="7"/>
      <c r="M113" s="7"/>
      <c r="N113" s="7"/>
      <c r="O113" s="7"/>
      <c r="P113" s="46"/>
      <c r="Q113" s="454" t="str">
        <f t="shared" si="3"/>
        <v/>
      </c>
      <c r="R113" s="39"/>
      <c r="S113" s="7"/>
      <c r="T113" s="7"/>
      <c r="U113" s="7"/>
      <c r="V113" s="7"/>
      <c r="W113" s="7"/>
      <c r="X113" s="7"/>
      <c r="Y113" s="7"/>
      <c r="Z113" s="7"/>
      <c r="AA113" s="46"/>
      <c r="AB113" s="224" t="str">
        <f t="shared" si="4"/>
        <v/>
      </c>
      <c r="AC113" s="39"/>
      <c r="AD113" s="7"/>
      <c r="AE113" s="7"/>
      <c r="AF113" s="7"/>
      <c r="AG113" s="7"/>
      <c r="AH113" s="7"/>
      <c r="AI113" s="7"/>
      <c r="AJ113" s="7"/>
      <c r="AK113" s="7"/>
      <c r="AL113" s="46"/>
      <c r="AM113" s="394" t="str">
        <f t="shared" si="5"/>
        <v/>
      </c>
    </row>
    <row r="114" spans="1:39">
      <c r="A114" s="4">
        <v>103</v>
      </c>
      <c r="B114" s="239" t="str">
        <f>IF(OR(F114=0,F114=""),"",'DAFTAR PELAJAR'!B110)</f>
        <v>MOHAMAD ZIKRI BIN REMLEE</v>
      </c>
      <c r="C114" s="240" t="str">
        <f>IF(OR(F114=0,F114=""),"",'DAFTAR PELAJAR'!C110)</f>
        <v>4 MTK</v>
      </c>
      <c r="D114" s="241" t="str">
        <f>IF(OR(F114=0,F114=""),"",'DAFTAR PELAJAR'!D110)</f>
        <v>980711036349</v>
      </c>
      <c r="E114" s="240" t="str">
        <f>IF(OR(F114=0,F114=""),"",'DAFTAR PELAJAR'!E110)</f>
        <v>K591CMTK017</v>
      </c>
      <c r="F114" s="242">
        <f>IF(OR('DAFTAR PELAJAR'!J110=0,'DAFTAR PELAJAR'!J110=""),"",'DAFTAR PELAJAR'!J110)</f>
        <v>1</v>
      </c>
      <c r="G114" s="39"/>
      <c r="H114" s="7"/>
      <c r="I114" s="7"/>
      <c r="J114" s="7"/>
      <c r="K114" s="7"/>
      <c r="L114" s="7"/>
      <c r="M114" s="7"/>
      <c r="N114" s="7"/>
      <c r="O114" s="7"/>
      <c r="P114" s="46"/>
      <c r="Q114" s="454" t="str">
        <f t="shared" si="3"/>
        <v/>
      </c>
      <c r="R114" s="39"/>
      <c r="S114" s="7"/>
      <c r="T114" s="7"/>
      <c r="U114" s="7"/>
      <c r="V114" s="7"/>
      <c r="W114" s="7"/>
      <c r="X114" s="7"/>
      <c r="Y114" s="7"/>
      <c r="Z114" s="7"/>
      <c r="AA114" s="46"/>
      <c r="AB114" s="224" t="str">
        <f t="shared" si="4"/>
        <v/>
      </c>
      <c r="AC114" s="39"/>
      <c r="AD114" s="7"/>
      <c r="AE114" s="7"/>
      <c r="AF114" s="7"/>
      <c r="AG114" s="7"/>
      <c r="AH114" s="7"/>
      <c r="AI114" s="7"/>
      <c r="AJ114" s="7"/>
      <c r="AK114" s="7"/>
      <c r="AL114" s="46"/>
      <c r="AM114" s="394" t="str">
        <f t="shared" si="5"/>
        <v/>
      </c>
    </row>
    <row r="115" spans="1:39">
      <c r="A115" s="4">
        <v>104</v>
      </c>
      <c r="B115" s="239" t="str">
        <f>IF(OR(F115=0,F115=""),"",'DAFTAR PELAJAR'!B111)</f>
        <v>MUHAMAD ALIF HAIKAL BIN  MOHD SABRI</v>
      </c>
      <c r="C115" s="240" t="str">
        <f>IF(OR(F115=0,F115=""),"",'DAFTAR PELAJAR'!C111)</f>
        <v>4 MTK</v>
      </c>
      <c r="D115" s="241" t="str">
        <f>IF(OR(F115=0,F115=""),"",'DAFTAR PELAJAR'!D111)</f>
        <v>980804035281</v>
      </c>
      <c r="E115" s="240" t="str">
        <f>IF(OR(F115=0,F115=""),"",'DAFTAR PELAJAR'!E111)</f>
        <v>K591CMTK018</v>
      </c>
      <c r="F115" s="242">
        <f>IF(OR('DAFTAR PELAJAR'!J111=0,'DAFTAR PELAJAR'!J111=""),"",'DAFTAR PELAJAR'!J111)</f>
        <v>1</v>
      </c>
      <c r="G115" s="39"/>
      <c r="H115" s="7"/>
      <c r="I115" s="7"/>
      <c r="J115" s="7"/>
      <c r="K115" s="7"/>
      <c r="L115" s="7"/>
      <c r="M115" s="7"/>
      <c r="N115" s="7"/>
      <c r="O115" s="7"/>
      <c r="P115" s="46"/>
      <c r="Q115" s="454" t="str">
        <f t="shared" si="3"/>
        <v/>
      </c>
      <c r="R115" s="39"/>
      <c r="S115" s="7"/>
      <c r="T115" s="7"/>
      <c r="U115" s="7"/>
      <c r="V115" s="7"/>
      <c r="W115" s="7"/>
      <c r="X115" s="7"/>
      <c r="Y115" s="7"/>
      <c r="Z115" s="7"/>
      <c r="AA115" s="46"/>
      <c r="AB115" s="224" t="str">
        <f t="shared" si="4"/>
        <v/>
      </c>
      <c r="AC115" s="39"/>
      <c r="AD115" s="7"/>
      <c r="AE115" s="7"/>
      <c r="AF115" s="7"/>
      <c r="AG115" s="7"/>
      <c r="AH115" s="7"/>
      <c r="AI115" s="7"/>
      <c r="AJ115" s="7"/>
      <c r="AK115" s="7"/>
      <c r="AL115" s="46"/>
      <c r="AM115" s="394" t="str">
        <f t="shared" si="5"/>
        <v/>
      </c>
    </row>
    <row r="116" spans="1:39">
      <c r="A116" s="4">
        <v>105</v>
      </c>
      <c r="B116" s="239" t="str">
        <f>IF(OR(F116=0,F116=""),"",'DAFTAR PELAJAR'!B112)</f>
        <v>MUHAMAD HAZWAN AIMAN BIN MOHAMAD YAZIZ</v>
      </c>
      <c r="C116" s="240" t="str">
        <f>IF(OR(F116=0,F116=""),"",'DAFTAR PELAJAR'!C112)</f>
        <v>4 MTK</v>
      </c>
      <c r="D116" s="241">
        <f>IF(OR(F116=0,F116=""),"",'DAFTAR PELAJAR'!D112)</f>
        <v>981001065123</v>
      </c>
      <c r="E116" s="240" t="str">
        <f>IF(OR(F116=0,F116=""),"",'DAFTAR PELAJAR'!E112)</f>
        <v>K591CMTK019</v>
      </c>
      <c r="F116" s="242">
        <f>IF(OR('DAFTAR PELAJAR'!J112=0,'DAFTAR PELAJAR'!J112=""),"",'DAFTAR PELAJAR'!J112)</f>
        <v>1</v>
      </c>
      <c r="G116" s="39"/>
      <c r="H116" s="7"/>
      <c r="I116" s="7"/>
      <c r="J116" s="7"/>
      <c r="K116" s="7"/>
      <c r="L116" s="7"/>
      <c r="M116" s="7"/>
      <c r="N116" s="7"/>
      <c r="O116" s="7"/>
      <c r="P116" s="46"/>
      <c r="Q116" s="454" t="str">
        <f t="shared" si="3"/>
        <v/>
      </c>
      <c r="R116" s="39"/>
      <c r="S116" s="7"/>
      <c r="T116" s="7"/>
      <c r="U116" s="7"/>
      <c r="V116" s="7"/>
      <c r="W116" s="7"/>
      <c r="X116" s="7"/>
      <c r="Y116" s="7"/>
      <c r="Z116" s="7"/>
      <c r="AA116" s="46"/>
      <c r="AB116" s="224" t="str">
        <f t="shared" si="4"/>
        <v/>
      </c>
      <c r="AC116" s="39"/>
      <c r="AD116" s="7"/>
      <c r="AE116" s="7"/>
      <c r="AF116" s="7"/>
      <c r="AG116" s="7"/>
      <c r="AH116" s="7"/>
      <c r="AI116" s="7"/>
      <c r="AJ116" s="7"/>
      <c r="AK116" s="7"/>
      <c r="AL116" s="46"/>
      <c r="AM116" s="394" t="str">
        <f t="shared" si="5"/>
        <v/>
      </c>
    </row>
    <row r="117" spans="1:39">
      <c r="A117" s="4">
        <v>106</v>
      </c>
      <c r="B117" s="239" t="str">
        <f>IF(OR(F117=0,F117=""),"",'DAFTAR PELAJAR'!B113)</f>
        <v>MUHAMMAD AMIRUL AIMAN BIN JAMALUDIN</v>
      </c>
      <c r="C117" s="240" t="str">
        <f>IF(OR(F117=0,F117=""),"",'DAFTAR PELAJAR'!C113)</f>
        <v>4 MTK</v>
      </c>
      <c r="D117" s="241" t="str">
        <f>IF(OR(F117=0,F117=""),"",'DAFTAR PELAJAR'!D113)</f>
        <v>980127065167</v>
      </c>
      <c r="E117" s="240" t="str">
        <f>IF(OR(F117=0,F117=""),"",'DAFTAR PELAJAR'!E113)</f>
        <v>K591CMTK020</v>
      </c>
      <c r="F117" s="242">
        <f>IF(OR('DAFTAR PELAJAR'!J113=0,'DAFTAR PELAJAR'!J113=""),"",'DAFTAR PELAJAR'!J113)</f>
        <v>1</v>
      </c>
      <c r="G117" s="39"/>
      <c r="H117" s="7"/>
      <c r="I117" s="7"/>
      <c r="J117" s="7"/>
      <c r="K117" s="7"/>
      <c r="L117" s="7"/>
      <c r="M117" s="7"/>
      <c r="N117" s="7"/>
      <c r="O117" s="7"/>
      <c r="P117" s="46"/>
      <c r="Q117" s="454" t="str">
        <f t="shared" si="3"/>
        <v/>
      </c>
      <c r="R117" s="39"/>
      <c r="S117" s="7"/>
      <c r="T117" s="7"/>
      <c r="U117" s="7"/>
      <c r="V117" s="7"/>
      <c r="W117" s="7"/>
      <c r="X117" s="7"/>
      <c r="Y117" s="7"/>
      <c r="Z117" s="7"/>
      <c r="AA117" s="46"/>
      <c r="AB117" s="224" t="str">
        <f t="shared" si="4"/>
        <v/>
      </c>
      <c r="AC117" s="39"/>
      <c r="AD117" s="7"/>
      <c r="AE117" s="7"/>
      <c r="AF117" s="7"/>
      <c r="AG117" s="7"/>
      <c r="AH117" s="7"/>
      <c r="AI117" s="7"/>
      <c r="AJ117" s="7"/>
      <c r="AK117" s="7"/>
      <c r="AL117" s="46"/>
      <c r="AM117" s="394" t="str">
        <f t="shared" si="5"/>
        <v/>
      </c>
    </row>
    <row r="118" spans="1:39">
      <c r="A118" s="4">
        <v>107</v>
      </c>
      <c r="B118" s="239" t="str">
        <f>IF(OR(F118=0,F118=""),"",'DAFTAR PELAJAR'!B114)</f>
        <v>MUHAMMAD ARIF FIRDAUS BIN HASDI</v>
      </c>
      <c r="C118" s="240" t="str">
        <f>IF(OR(F118=0,F118=""),"",'DAFTAR PELAJAR'!C114)</f>
        <v>4 MTK</v>
      </c>
      <c r="D118" s="241">
        <f>IF(OR(F118=0,F118=""),"",'DAFTAR PELAJAR'!D114)</f>
        <v>980718036595</v>
      </c>
      <c r="E118" s="240" t="str">
        <f>IF(OR(F118=0,F118=""),"",'DAFTAR PELAJAR'!E114)</f>
        <v>K591CMTK022</v>
      </c>
      <c r="F118" s="242">
        <f>IF(OR('DAFTAR PELAJAR'!J114=0,'DAFTAR PELAJAR'!J114=""),"",'DAFTAR PELAJAR'!J114)</f>
        <v>1</v>
      </c>
      <c r="G118" s="39"/>
      <c r="H118" s="7"/>
      <c r="I118" s="7"/>
      <c r="J118" s="7"/>
      <c r="K118" s="7"/>
      <c r="L118" s="7"/>
      <c r="M118" s="7"/>
      <c r="N118" s="7"/>
      <c r="O118" s="7"/>
      <c r="P118" s="46"/>
      <c r="Q118" s="454" t="str">
        <f t="shared" si="3"/>
        <v/>
      </c>
      <c r="R118" s="39"/>
      <c r="S118" s="7"/>
      <c r="T118" s="7"/>
      <c r="U118" s="7"/>
      <c r="V118" s="7"/>
      <c r="W118" s="7"/>
      <c r="X118" s="7"/>
      <c r="Y118" s="7"/>
      <c r="Z118" s="7"/>
      <c r="AA118" s="46"/>
      <c r="AB118" s="224" t="str">
        <f t="shared" si="4"/>
        <v/>
      </c>
      <c r="AC118" s="39"/>
      <c r="AD118" s="7"/>
      <c r="AE118" s="7"/>
      <c r="AF118" s="7"/>
      <c r="AG118" s="7"/>
      <c r="AH118" s="7"/>
      <c r="AI118" s="7"/>
      <c r="AJ118" s="7"/>
      <c r="AK118" s="7"/>
      <c r="AL118" s="46"/>
      <c r="AM118" s="394" t="str">
        <f t="shared" si="5"/>
        <v/>
      </c>
    </row>
    <row r="119" spans="1:39">
      <c r="A119" s="4">
        <v>108</v>
      </c>
      <c r="B119" s="239" t="str">
        <f>IF(OR(F119=0,F119=""),"",'DAFTAR PELAJAR'!B115)</f>
        <v>MUHAMMAD FAIZ BIN MOHD AZHAR</v>
      </c>
      <c r="C119" s="240" t="str">
        <f>IF(OR(F119=0,F119=""),"",'DAFTAR PELAJAR'!C115)</f>
        <v>4 MTK</v>
      </c>
      <c r="D119" s="241" t="str">
        <f>IF(OR(F119=0,F119=""),"",'DAFTAR PELAJAR'!D115)</f>
        <v>980802065903</v>
      </c>
      <c r="E119" s="240" t="str">
        <f>IF(OR(F119=0,F119=""),"",'DAFTAR PELAJAR'!E115)</f>
        <v>K591CMTK023</v>
      </c>
      <c r="F119" s="242">
        <f>IF(OR('DAFTAR PELAJAR'!J115=0,'DAFTAR PELAJAR'!J115=""),"",'DAFTAR PELAJAR'!J115)</f>
        <v>1</v>
      </c>
      <c r="G119" s="39"/>
      <c r="H119" s="7"/>
      <c r="I119" s="7"/>
      <c r="J119" s="7"/>
      <c r="K119" s="7"/>
      <c r="L119" s="7"/>
      <c r="M119" s="7"/>
      <c r="N119" s="7"/>
      <c r="O119" s="7"/>
      <c r="P119" s="46"/>
      <c r="Q119" s="454" t="str">
        <f t="shared" si="3"/>
        <v/>
      </c>
      <c r="R119" s="39"/>
      <c r="S119" s="7"/>
      <c r="T119" s="7"/>
      <c r="U119" s="7"/>
      <c r="V119" s="7"/>
      <c r="W119" s="7"/>
      <c r="X119" s="7"/>
      <c r="Y119" s="7"/>
      <c r="Z119" s="7"/>
      <c r="AA119" s="46"/>
      <c r="AB119" s="224" t="str">
        <f t="shared" si="4"/>
        <v/>
      </c>
      <c r="AC119" s="39"/>
      <c r="AD119" s="7"/>
      <c r="AE119" s="7"/>
      <c r="AF119" s="7"/>
      <c r="AG119" s="7"/>
      <c r="AH119" s="7"/>
      <c r="AI119" s="7"/>
      <c r="AJ119" s="7"/>
      <c r="AK119" s="7"/>
      <c r="AL119" s="46"/>
      <c r="AM119" s="394" t="str">
        <f t="shared" si="5"/>
        <v/>
      </c>
    </row>
    <row r="120" spans="1:39">
      <c r="A120" s="4">
        <v>109</v>
      </c>
      <c r="B120" s="239" t="str">
        <f>IF(OR(F120=0,F120=""),"",'DAFTAR PELAJAR'!B116)</f>
        <v>MUHAMMAD HAMIRUL HAFIZ BIN MOHD ZAHID</v>
      </c>
      <c r="C120" s="240" t="str">
        <f>IF(OR(F120=0,F120=""),"",'DAFTAR PELAJAR'!C116)</f>
        <v>4 MTK</v>
      </c>
      <c r="D120" s="241" t="str">
        <f>IF(OR(F120=0,F120=""),"",'DAFTAR PELAJAR'!D116)</f>
        <v>981221045191</v>
      </c>
      <c r="E120" s="240" t="str">
        <f>IF(OR(F120=0,F120=""),"",'DAFTAR PELAJAR'!E116)</f>
        <v>K591CMTK025</v>
      </c>
      <c r="F120" s="242">
        <f>IF(OR('DAFTAR PELAJAR'!J116=0,'DAFTAR PELAJAR'!J116=""),"",'DAFTAR PELAJAR'!J116)</f>
        <v>1</v>
      </c>
      <c r="G120" s="39"/>
      <c r="H120" s="7"/>
      <c r="I120" s="7"/>
      <c r="J120" s="7"/>
      <c r="K120" s="7"/>
      <c r="L120" s="7"/>
      <c r="M120" s="7"/>
      <c r="N120" s="7"/>
      <c r="O120" s="7"/>
      <c r="P120" s="46"/>
      <c r="Q120" s="454" t="str">
        <f t="shared" si="3"/>
        <v/>
      </c>
      <c r="R120" s="39"/>
      <c r="S120" s="7"/>
      <c r="T120" s="7"/>
      <c r="U120" s="7"/>
      <c r="V120" s="7"/>
      <c r="W120" s="7"/>
      <c r="X120" s="7"/>
      <c r="Y120" s="7"/>
      <c r="Z120" s="7"/>
      <c r="AA120" s="46"/>
      <c r="AB120" s="224" t="str">
        <f t="shared" si="4"/>
        <v/>
      </c>
      <c r="AC120" s="39"/>
      <c r="AD120" s="7"/>
      <c r="AE120" s="7"/>
      <c r="AF120" s="7"/>
      <c r="AG120" s="7"/>
      <c r="AH120" s="7"/>
      <c r="AI120" s="7"/>
      <c r="AJ120" s="7"/>
      <c r="AK120" s="7"/>
      <c r="AL120" s="46"/>
      <c r="AM120" s="394" t="str">
        <f t="shared" si="5"/>
        <v/>
      </c>
    </row>
    <row r="121" spans="1:39">
      <c r="A121" s="4">
        <v>110</v>
      </c>
      <c r="B121" s="239" t="str">
        <f>IF(OR(F121=0,F121=""),"",'DAFTAR PELAJAR'!B117)</f>
        <v xml:space="preserve">MUHAMMAD SHAHFID BIN KUNJI </v>
      </c>
      <c r="C121" s="240" t="str">
        <f>IF(OR(F121=0,F121=""),"",'DAFTAR PELAJAR'!C117)</f>
        <v>4 MTK</v>
      </c>
      <c r="D121" s="241">
        <f>IF(OR(F121=0,F121=""),"",'DAFTAR PELAJAR'!D117)</f>
        <v>980303065677</v>
      </c>
      <c r="E121" s="240" t="str">
        <f>IF(OR(F121=0,F121=""),"",'DAFTAR PELAJAR'!E117)</f>
        <v>K591CMTK026</v>
      </c>
      <c r="F121" s="242">
        <f>IF(OR('DAFTAR PELAJAR'!J117=0,'DAFTAR PELAJAR'!J117=""),"",'DAFTAR PELAJAR'!J117)</f>
        <v>1</v>
      </c>
      <c r="G121" s="39"/>
      <c r="H121" s="7"/>
      <c r="I121" s="7"/>
      <c r="J121" s="7"/>
      <c r="K121" s="7"/>
      <c r="L121" s="7"/>
      <c r="M121" s="7"/>
      <c r="N121" s="7"/>
      <c r="O121" s="7"/>
      <c r="P121" s="46"/>
      <c r="Q121" s="454" t="str">
        <f t="shared" si="3"/>
        <v/>
      </c>
      <c r="R121" s="39"/>
      <c r="S121" s="7"/>
      <c r="T121" s="7"/>
      <c r="U121" s="7"/>
      <c r="V121" s="7"/>
      <c r="W121" s="7"/>
      <c r="X121" s="7"/>
      <c r="Y121" s="7"/>
      <c r="Z121" s="7"/>
      <c r="AA121" s="46"/>
      <c r="AB121" s="224" t="str">
        <f t="shared" si="4"/>
        <v/>
      </c>
      <c r="AC121" s="39"/>
      <c r="AD121" s="7"/>
      <c r="AE121" s="7"/>
      <c r="AF121" s="7"/>
      <c r="AG121" s="7"/>
      <c r="AH121" s="7"/>
      <c r="AI121" s="7"/>
      <c r="AJ121" s="7"/>
      <c r="AK121" s="7"/>
      <c r="AL121" s="46"/>
      <c r="AM121" s="394" t="str">
        <f t="shared" si="5"/>
        <v/>
      </c>
    </row>
    <row r="122" spans="1:39">
      <c r="A122" s="4">
        <v>111</v>
      </c>
      <c r="B122" s="239" t="str">
        <f>IF(OR(F122=0,F122=""),"",'DAFTAR PELAJAR'!B118)</f>
        <v>WAN MOHAMMAD JALALUDDIN BIN WAN ABDUL AZIZ</v>
      </c>
      <c r="C122" s="240" t="str">
        <f>IF(OR(F122=0,F122=""),"",'DAFTAR PELAJAR'!C118)</f>
        <v>4 MTK</v>
      </c>
      <c r="D122" s="241" t="str">
        <f>IF(OR(F122=0,F122=""),"",'DAFTAR PELAJAR'!D118)</f>
        <v>980401065259</v>
      </c>
      <c r="E122" s="240" t="str">
        <f>IF(OR(F122=0,F122=""),"",'DAFTAR PELAJAR'!E118)</f>
        <v>K591CMTK030</v>
      </c>
      <c r="F122" s="242">
        <f>IF(OR('DAFTAR PELAJAR'!J118=0,'DAFTAR PELAJAR'!J118=""),"",'DAFTAR PELAJAR'!J118)</f>
        <v>1</v>
      </c>
      <c r="G122" s="39"/>
      <c r="H122" s="7"/>
      <c r="I122" s="7"/>
      <c r="J122" s="7"/>
      <c r="K122" s="7"/>
      <c r="L122" s="7"/>
      <c r="M122" s="7"/>
      <c r="N122" s="7"/>
      <c r="O122" s="7"/>
      <c r="P122" s="46"/>
      <c r="Q122" s="454" t="str">
        <f t="shared" si="3"/>
        <v/>
      </c>
      <c r="R122" s="39"/>
      <c r="S122" s="7"/>
      <c r="T122" s="7"/>
      <c r="U122" s="7"/>
      <c r="V122" s="7"/>
      <c r="W122" s="7"/>
      <c r="X122" s="7"/>
      <c r="Y122" s="7"/>
      <c r="Z122" s="7"/>
      <c r="AA122" s="46"/>
      <c r="AB122" s="224" t="str">
        <f t="shared" si="4"/>
        <v/>
      </c>
      <c r="AC122" s="39"/>
      <c r="AD122" s="7"/>
      <c r="AE122" s="7"/>
      <c r="AF122" s="7"/>
      <c r="AG122" s="7"/>
      <c r="AH122" s="7"/>
      <c r="AI122" s="7"/>
      <c r="AJ122" s="7"/>
      <c r="AK122" s="7"/>
      <c r="AL122" s="46"/>
      <c r="AM122" s="394" t="str">
        <f t="shared" si="5"/>
        <v/>
      </c>
    </row>
    <row r="123" spans="1:39">
      <c r="A123" s="4">
        <v>112</v>
      </c>
      <c r="B123" s="239" t="str">
        <f>IF(OR(F123=0,F123=""),"",'DAFTAR PELAJAR'!B119)</f>
        <v>WAN MUADZ  ZUL 'HAQEEMI BIN MOHD ZAILAN</v>
      </c>
      <c r="C123" s="240" t="str">
        <f>IF(OR(F123=0,F123=""),"",'DAFTAR PELAJAR'!C119)</f>
        <v>4 MTK</v>
      </c>
      <c r="D123" s="241">
        <f>IF(OR(F123=0,F123=""),"",'DAFTAR PELAJAR'!D119)</f>
        <v>980729145201</v>
      </c>
      <c r="E123" s="240" t="str">
        <f>IF(OR(F123=0,F123=""),"",'DAFTAR PELAJAR'!E119)</f>
        <v>K591CMTK031</v>
      </c>
      <c r="F123" s="242">
        <f>IF(OR('DAFTAR PELAJAR'!J119=0,'DAFTAR PELAJAR'!J119=""),"",'DAFTAR PELAJAR'!J119)</f>
        <v>1</v>
      </c>
      <c r="G123" s="39"/>
      <c r="H123" s="7"/>
      <c r="I123" s="7"/>
      <c r="J123" s="7"/>
      <c r="K123" s="7"/>
      <c r="L123" s="7"/>
      <c r="M123" s="7"/>
      <c r="N123" s="7"/>
      <c r="O123" s="7"/>
      <c r="P123" s="46"/>
      <c r="Q123" s="454" t="str">
        <f t="shared" si="3"/>
        <v/>
      </c>
      <c r="R123" s="39"/>
      <c r="S123" s="7"/>
      <c r="T123" s="7"/>
      <c r="U123" s="7"/>
      <c r="V123" s="7"/>
      <c r="W123" s="7"/>
      <c r="X123" s="7"/>
      <c r="Y123" s="7"/>
      <c r="Z123" s="7"/>
      <c r="AA123" s="46"/>
      <c r="AB123" s="224" t="str">
        <f t="shared" si="4"/>
        <v/>
      </c>
      <c r="AC123" s="39"/>
      <c r="AD123" s="7"/>
      <c r="AE123" s="7"/>
      <c r="AF123" s="7"/>
      <c r="AG123" s="7"/>
      <c r="AH123" s="7"/>
      <c r="AI123" s="7"/>
      <c r="AJ123" s="7"/>
      <c r="AK123" s="7"/>
      <c r="AL123" s="46"/>
      <c r="AM123" s="394" t="str">
        <f t="shared" si="5"/>
        <v/>
      </c>
    </row>
    <row r="124" spans="1:39">
      <c r="A124" s="4">
        <v>113</v>
      </c>
      <c r="B124" s="239" t="str">
        <f>IF(OR(F124=0,F124=""),"",'DAFTAR PELAJAR'!B120)</f>
        <v>MUHAMMAD AMIRUL NAIM BIN RUSLI</v>
      </c>
      <c r="C124" s="240" t="str">
        <f>IF(OR(F124=0,F124=""),"",'DAFTAR PELAJAR'!C120)</f>
        <v>4 MTK</v>
      </c>
      <c r="D124" s="241">
        <f>IF(OR(F124=0,F124=""),"",'DAFTAR PELAJAR'!D120)</f>
        <v>980717065837</v>
      </c>
      <c r="E124" s="240" t="str">
        <f>IF(OR(F124=0,F124=""),"",'DAFTAR PELAJAR'!E120)</f>
        <v>K181CMTK007</v>
      </c>
      <c r="F124" s="242">
        <f>IF(OR('DAFTAR PELAJAR'!J120=0,'DAFTAR PELAJAR'!J120=""),"",'DAFTAR PELAJAR'!J120)</f>
        <v>1</v>
      </c>
      <c r="G124" s="39"/>
      <c r="H124" s="7"/>
      <c r="I124" s="7"/>
      <c r="J124" s="7"/>
      <c r="K124" s="7"/>
      <c r="L124" s="7"/>
      <c r="M124" s="7"/>
      <c r="N124" s="7"/>
      <c r="O124" s="7"/>
      <c r="P124" s="46"/>
      <c r="Q124" s="454" t="str">
        <f t="shared" si="3"/>
        <v/>
      </c>
      <c r="R124" s="39"/>
      <c r="S124" s="7"/>
      <c r="T124" s="7"/>
      <c r="U124" s="7"/>
      <c r="V124" s="7"/>
      <c r="W124" s="7"/>
      <c r="X124" s="7"/>
      <c r="Y124" s="7"/>
      <c r="Z124" s="7"/>
      <c r="AA124" s="46"/>
      <c r="AB124" s="224" t="str">
        <f t="shared" si="4"/>
        <v/>
      </c>
      <c r="AC124" s="39"/>
      <c r="AD124" s="7"/>
      <c r="AE124" s="7"/>
      <c r="AF124" s="7"/>
      <c r="AG124" s="7"/>
      <c r="AH124" s="7"/>
      <c r="AI124" s="7"/>
      <c r="AJ124" s="7"/>
      <c r="AK124" s="7"/>
      <c r="AL124" s="46"/>
      <c r="AM124" s="394" t="str">
        <f t="shared" si="5"/>
        <v/>
      </c>
    </row>
    <row r="125" spans="1:39">
      <c r="A125" s="4">
        <v>114</v>
      </c>
      <c r="B125" s="239" t="str">
        <f>IF(OR(F125=0,F125=""),"",'DAFTAR PELAJAR'!B121)</f>
        <v>MUHAMMAD RAZLAN BIN RAZALI</v>
      </c>
      <c r="C125" s="240" t="str">
        <f>IF(OR(F125=0,F125=""),"",'DAFTAR PELAJAR'!C121)</f>
        <v>4 MTK</v>
      </c>
      <c r="D125" s="241">
        <f>IF(OR(F125=0,F125=""),"",'DAFTAR PELAJAR'!D121)</f>
        <v>980104065519</v>
      </c>
      <c r="E125" s="240" t="str">
        <f>IF(OR(F125=0,F125=""),"",'DAFTAR PELAJAR'!E121)</f>
        <v>K571CMTK029</v>
      </c>
      <c r="F125" s="242">
        <f>IF(OR('DAFTAR PELAJAR'!J121=0,'DAFTAR PELAJAR'!J121=""),"",'DAFTAR PELAJAR'!J121)</f>
        <v>1</v>
      </c>
      <c r="G125" s="39"/>
      <c r="H125" s="7"/>
      <c r="I125" s="7"/>
      <c r="J125" s="7"/>
      <c r="K125" s="7"/>
      <c r="L125" s="7"/>
      <c r="M125" s="7"/>
      <c r="N125" s="7"/>
      <c r="O125" s="7"/>
      <c r="P125" s="46"/>
      <c r="Q125" s="454" t="str">
        <f t="shared" si="3"/>
        <v/>
      </c>
      <c r="R125" s="39"/>
      <c r="S125" s="7"/>
      <c r="T125" s="7"/>
      <c r="U125" s="7"/>
      <c r="V125" s="7"/>
      <c r="W125" s="7"/>
      <c r="X125" s="7"/>
      <c r="Y125" s="7"/>
      <c r="Z125" s="7"/>
      <c r="AA125" s="46"/>
      <c r="AB125" s="224" t="str">
        <f t="shared" si="4"/>
        <v/>
      </c>
      <c r="AC125" s="39"/>
      <c r="AD125" s="7"/>
      <c r="AE125" s="7"/>
      <c r="AF125" s="7"/>
      <c r="AG125" s="7"/>
      <c r="AH125" s="7"/>
      <c r="AI125" s="7"/>
      <c r="AJ125" s="7"/>
      <c r="AK125" s="7"/>
      <c r="AL125" s="46"/>
      <c r="AM125" s="394" t="str">
        <f t="shared" si="5"/>
        <v/>
      </c>
    </row>
    <row r="126" spans="1:39">
      <c r="A126" s="4">
        <v>115</v>
      </c>
      <c r="B126" s="239" t="str">
        <f>IF(OR(F126=0,F126=""),"",'DAFTAR PELAJAR'!B122)</f>
        <v>MUHAMMAD ILHAM BIN DANHIL</v>
      </c>
      <c r="C126" s="240" t="str">
        <f>IF(OR(F126=0,F126=""),"",'DAFTAR PELAJAR'!C122)</f>
        <v>4 MTK</v>
      </c>
      <c r="D126" s="241">
        <f>IF(OR(F126=0,F126=""),"",'DAFTAR PELAJAR'!D122)</f>
        <v>980821145503</v>
      </c>
      <c r="E126" s="240" t="str">
        <f>IF(OR(F126=0,F126=""),"",'DAFTAR PELAJAR'!E122)</f>
        <v>K331CMTK019</v>
      </c>
      <c r="F126" s="242">
        <f>IF(OR('DAFTAR PELAJAR'!J122=0,'DAFTAR PELAJAR'!J122=""),"",'DAFTAR PELAJAR'!J122)</f>
        <v>1</v>
      </c>
      <c r="G126" s="39"/>
      <c r="H126" s="7"/>
      <c r="I126" s="7"/>
      <c r="J126" s="7"/>
      <c r="K126" s="7"/>
      <c r="L126" s="7"/>
      <c r="M126" s="7"/>
      <c r="N126" s="7"/>
      <c r="O126" s="7"/>
      <c r="P126" s="46"/>
      <c r="Q126" s="454" t="str">
        <f t="shared" si="3"/>
        <v/>
      </c>
      <c r="R126" s="39"/>
      <c r="S126" s="7"/>
      <c r="T126" s="7"/>
      <c r="U126" s="7"/>
      <c r="V126" s="7"/>
      <c r="W126" s="7"/>
      <c r="X126" s="7"/>
      <c r="Y126" s="7"/>
      <c r="Z126" s="7"/>
      <c r="AA126" s="46"/>
      <c r="AB126" s="224" t="str">
        <f t="shared" si="4"/>
        <v/>
      </c>
      <c r="AC126" s="39"/>
      <c r="AD126" s="7"/>
      <c r="AE126" s="7"/>
      <c r="AF126" s="7"/>
      <c r="AG126" s="7"/>
      <c r="AH126" s="7"/>
      <c r="AI126" s="7"/>
      <c r="AJ126" s="7"/>
      <c r="AK126" s="7"/>
      <c r="AL126" s="46"/>
      <c r="AM126" s="394" t="str">
        <f t="shared" si="5"/>
        <v/>
      </c>
    </row>
    <row r="127" spans="1:39">
      <c r="A127" s="4">
        <v>116</v>
      </c>
      <c r="B127" s="239" t="str">
        <f>IF(OR(F127=0,F127=""),"",'DAFTAR PELAJAR'!B123)</f>
        <v>MUHAMAD AIMAN AINUDDIN BIN MOHAMAD SHARIF</v>
      </c>
      <c r="C127" s="240" t="str">
        <f>IF(OR(F127=0,F127=""),"",'DAFTAR PELAJAR'!C123)</f>
        <v>4 MTK</v>
      </c>
      <c r="D127" s="241">
        <f>IF(OR(F127=0,F127=""),"",'DAFTAR PELAJAR'!D123)</f>
        <v>970523065135</v>
      </c>
      <c r="E127" s="240" t="str">
        <f>IF(OR(F127=0,F127=""),"",'DAFTAR PELAJAR'!E123)</f>
        <v>K591BMTK009</v>
      </c>
      <c r="F127" s="242">
        <f>IF(OR('DAFTAR PELAJAR'!J123=0,'DAFTAR PELAJAR'!J123=""),"",'DAFTAR PELAJAR'!J123)</f>
        <v>1</v>
      </c>
      <c r="G127" s="39"/>
      <c r="H127" s="7"/>
      <c r="I127" s="7"/>
      <c r="J127" s="7"/>
      <c r="K127" s="7"/>
      <c r="L127" s="7"/>
      <c r="M127" s="7"/>
      <c r="N127" s="7"/>
      <c r="O127" s="7"/>
      <c r="P127" s="46"/>
      <c r="Q127" s="454" t="str">
        <f t="shared" si="3"/>
        <v/>
      </c>
      <c r="R127" s="39"/>
      <c r="S127" s="7"/>
      <c r="T127" s="7"/>
      <c r="U127" s="7"/>
      <c r="V127" s="7"/>
      <c r="W127" s="7"/>
      <c r="X127" s="7"/>
      <c r="Y127" s="7"/>
      <c r="Z127" s="7"/>
      <c r="AA127" s="46"/>
      <c r="AB127" s="224" t="str">
        <f t="shared" si="4"/>
        <v/>
      </c>
      <c r="AC127" s="39"/>
      <c r="AD127" s="7"/>
      <c r="AE127" s="7"/>
      <c r="AF127" s="7"/>
      <c r="AG127" s="7"/>
      <c r="AH127" s="7"/>
      <c r="AI127" s="7"/>
      <c r="AJ127" s="7"/>
      <c r="AK127" s="7"/>
      <c r="AL127" s="46"/>
      <c r="AM127" s="394" t="str">
        <f t="shared" si="5"/>
        <v/>
      </c>
    </row>
    <row r="128" spans="1:39">
      <c r="A128" s="4">
        <v>117</v>
      </c>
      <c r="B128" s="239" t="str">
        <f>IF(OR(F128=0,F128=""),"",'DAFTAR PELAJAR'!B124)</f>
        <v>MOHAMAD IZANI BIN ASMADI</v>
      </c>
      <c r="C128" s="240" t="str">
        <f>IF(OR(F128=0,F128=""),"",'DAFTAR PELAJAR'!C124)</f>
        <v>4 MTK</v>
      </c>
      <c r="D128" s="241">
        <f>IF(OR(F128=0,F128=""),"",'DAFTAR PELAJAR'!D124)</f>
        <v>970523065135</v>
      </c>
      <c r="E128" s="240" t="str">
        <f>IF(OR(F128=0,F128=""),"",'DAFTAR PELAJAR'!E124)</f>
        <v>K641BMTK010</v>
      </c>
      <c r="F128" s="242">
        <f>IF(OR('DAFTAR PELAJAR'!J124=0,'DAFTAR PELAJAR'!J124=""),"",'DAFTAR PELAJAR'!J124)</f>
        <v>1</v>
      </c>
      <c r="G128" s="39"/>
      <c r="H128" s="7"/>
      <c r="I128" s="7"/>
      <c r="J128" s="7"/>
      <c r="K128" s="7"/>
      <c r="L128" s="7"/>
      <c r="M128" s="7"/>
      <c r="N128" s="7"/>
      <c r="O128" s="7"/>
      <c r="P128" s="46"/>
      <c r="Q128" s="454" t="str">
        <f t="shared" si="3"/>
        <v/>
      </c>
      <c r="R128" s="39"/>
      <c r="S128" s="7"/>
      <c r="T128" s="7"/>
      <c r="U128" s="7"/>
      <c r="V128" s="7"/>
      <c r="W128" s="7"/>
      <c r="X128" s="7"/>
      <c r="Y128" s="7"/>
      <c r="Z128" s="7"/>
      <c r="AA128" s="46"/>
      <c r="AB128" s="224" t="str">
        <f t="shared" si="4"/>
        <v/>
      </c>
      <c r="AC128" s="39"/>
      <c r="AD128" s="7"/>
      <c r="AE128" s="7"/>
      <c r="AF128" s="7"/>
      <c r="AG128" s="7"/>
      <c r="AH128" s="7"/>
      <c r="AI128" s="7"/>
      <c r="AJ128" s="7"/>
      <c r="AK128" s="7"/>
      <c r="AL128" s="46"/>
      <c r="AM128" s="394" t="str">
        <f t="shared" si="5"/>
        <v/>
      </c>
    </row>
    <row r="129" spans="1:39">
      <c r="A129" s="4">
        <v>118</v>
      </c>
      <c r="B129" s="239" t="str">
        <f>IF(OR(F129=0,F129=""),"",'DAFTAR PELAJAR'!B125)</f>
        <v>AIDA IZZATI BT SULAIMI</v>
      </c>
      <c r="C129" s="240" t="str">
        <f>IF(OR(F129=0,F129=""),"",'DAFTAR PELAJAR'!C125)</f>
        <v>4 WTP</v>
      </c>
      <c r="D129" s="241" t="str">
        <f>IF(OR(F129=0,F129=""),"",'DAFTAR PELAJAR'!D125)</f>
        <v>980227065076</v>
      </c>
      <c r="E129" s="240" t="str">
        <f>IF(OR(F129=0,F129=""),"",'DAFTAR PELAJAR'!E125)</f>
        <v>K591CWTP001</v>
      </c>
      <c r="F129" s="242">
        <f>IF(OR('DAFTAR PELAJAR'!J125=0,'DAFTAR PELAJAR'!J125=""),"",'DAFTAR PELAJAR'!J125)</f>
        <v>1</v>
      </c>
      <c r="G129" s="39"/>
      <c r="H129" s="7"/>
      <c r="I129" s="7"/>
      <c r="J129" s="7"/>
      <c r="K129" s="7"/>
      <c r="L129" s="7"/>
      <c r="M129" s="7"/>
      <c r="N129" s="7"/>
      <c r="O129" s="7"/>
      <c r="P129" s="46"/>
      <c r="Q129" s="454" t="str">
        <f t="shared" si="3"/>
        <v/>
      </c>
      <c r="R129" s="39"/>
      <c r="S129" s="7"/>
      <c r="T129" s="7"/>
      <c r="U129" s="7"/>
      <c r="V129" s="7"/>
      <c r="W129" s="7"/>
      <c r="X129" s="7"/>
      <c r="Y129" s="7"/>
      <c r="Z129" s="7"/>
      <c r="AA129" s="46"/>
      <c r="AB129" s="224" t="str">
        <f t="shared" si="4"/>
        <v/>
      </c>
      <c r="AC129" s="39"/>
      <c r="AD129" s="7"/>
      <c r="AE129" s="7"/>
      <c r="AF129" s="7"/>
      <c r="AG129" s="7"/>
      <c r="AH129" s="7"/>
      <c r="AI129" s="7"/>
      <c r="AJ129" s="7"/>
      <c r="AK129" s="7"/>
      <c r="AL129" s="46"/>
      <c r="AM129" s="394" t="str">
        <f t="shared" si="5"/>
        <v/>
      </c>
    </row>
    <row r="130" spans="1:39">
      <c r="A130" s="4">
        <v>119</v>
      </c>
      <c r="B130" s="239" t="str">
        <f>IF(OR(F130=0,F130=""),"",'DAFTAR PELAJAR'!B126)</f>
        <v>AIN SHAFIQAH BINTI KAMARUL AMRAN</v>
      </c>
      <c r="C130" s="240" t="str">
        <f>IF(OR(F130=0,F130=""),"",'DAFTAR PELAJAR'!C126)</f>
        <v>4 WTP</v>
      </c>
      <c r="D130" s="241" t="str">
        <f>IF(OR(F130=0,F130=""),"",'DAFTAR PELAJAR'!D126)</f>
        <v>980808065402</v>
      </c>
      <c r="E130" s="240" t="str">
        <f>IF(OR(F130=0,F130=""),"",'DAFTAR PELAJAR'!E126)</f>
        <v>K591CWTP002</v>
      </c>
      <c r="F130" s="242">
        <f>IF(OR('DAFTAR PELAJAR'!J126=0,'DAFTAR PELAJAR'!J126=""),"",'DAFTAR PELAJAR'!J126)</f>
        <v>1</v>
      </c>
      <c r="G130" s="39"/>
      <c r="H130" s="7"/>
      <c r="I130" s="7"/>
      <c r="J130" s="7"/>
      <c r="K130" s="7"/>
      <c r="L130" s="7"/>
      <c r="M130" s="7"/>
      <c r="N130" s="7"/>
      <c r="O130" s="7"/>
      <c r="P130" s="46"/>
      <c r="Q130" s="454" t="str">
        <f t="shared" si="3"/>
        <v/>
      </c>
      <c r="R130" s="39"/>
      <c r="S130" s="7"/>
      <c r="T130" s="7"/>
      <c r="U130" s="7"/>
      <c r="V130" s="7"/>
      <c r="W130" s="7"/>
      <c r="X130" s="7"/>
      <c r="Y130" s="7"/>
      <c r="Z130" s="7"/>
      <c r="AA130" s="46"/>
      <c r="AB130" s="224" t="str">
        <f t="shared" si="4"/>
        <v/>
      </c>
      <c r="AC130" s="39"/>
      <c r="AD130" s="7"/>
      <c r="AE130" s="7"/>
      <c r="AF130" s="7"/>
      <c r="AG130" s="7"/>
      <c r="AH130" s="7"/>
      <c r="AI130" s="7"/>
      <c r="AJ130" s="7"/>
      <c r="AK130" s="7"/>
      <c r="AL130" s="46"/>
      <c r="AM130" s="394" t="str">
        <f t="shared" si="5"/>
        <v/>
      </c>
    </row>
    <row r="131" spans="1:39">
      <c r="A131" s="4">
        <v>120</v>
      </c>
      <c r="B131" s="239" t="str">
        <f>IF(OR(F131=0,F131=""),"",'DAFTAR PELAJAR'!B127)</f>
        <v>FARAH ALIAA BINTI AZMI</v>
      </c>
      <c r="C131" s="240" t="str">
        <f>IF(OR(F131=0,F131=""),"",'DAFTAR PELAJAR'!C127)</f>
        <v>4 WTP</v>
      </c>
      <c r="D131" s="241" t="str">
        <f>IF(OR(F131=0,F131=""),"",'DAFTAR PELAJAR'!D127)</f>
        <v>981116065852</v>
      </c>
      <c r="E131" s="240" t="str">
        <f>IF(OR(F131=0,F131=""),"",'DAFTAR PELAJAR'!E127)</f>
        <v>K591CWTP003</v>
      </c>
      <c r="F131" s="242">
        <f>IF(OR('DAFTAR PELAJAR'!J127=0,'DAFTAR PELAJAR'!J127=""),"",'DAFTAR PELAJAR'!J127)</f>
        <v>1</v>
      </c>
      <c r="G131" s="39"/>
      <c r="H131" s="7"/>
      <c r="I131" s="7"/>
      <c r="J131" s="7"/>
      <c r="K131" s="7"/>
      <c r="L131" s="7"/>
      <c r="M131" s="7"/>
      <c r="N131" s="7"/>
      <c r="O131" s="7"/>
      <c r="P131" s="46"/>
      <c r="Q131" s="454" t="str">
        <f t="shared" si="3"/>
        <v/>
      </c>
      <c r="R131" s="39"/>
      <c r="S131" s="7"/>
      <c r="T131" s="7"/>
      <c r="U131" s="7"/>
      <c r="V131" s="7"/>
      <c r="W131" s="7"/>
      <c r="X131" s="7"/>
      <c r="Y131" s="7"/>
      <c r="Z131" s="7"/>
      <c r="AA131" s="46"/>
      <c r="AB131" s="224" t="str">
        <f t="shared" si="4"/>
        <v/>
      </c>
      <c r="AC131" s="39"/>
      <c r="AD131" s="7"/>
      <c r="AE131" s="7"/>
      <c r="AF131" s="7"/>
      <c r="AG131" s="7"/>
      <c r="AH131" s="7"/>
      <c r="AI131" s="7"/>
      <c r="AJ131" s="7"/>
      <c r="AK131" s="7"/>
      <c r="AL131" s="46"/>
      <c r="AM131" s="394" t="str">
        <f t="shared" si="5"/>
        <v/>
      </c>
    </row>
    <row r="132" spans="1:39">
      <c r="A132" s="4">
        <v>121</v>
      </c>
      <c r="B132" s="239" t="str">
        <f>IF(OR(F132=0,F132=""),"",'DAFTAR PELAJAR'!B128)</f>
        <v>FATIN FARHANA BINTI ISHAK</v>
      </c>
      <c r="C132" s="240" t="str">
        <f>IF(OR(F132=0,F132=""),"",'DAFTAR PELAJAR'!C128)</f>
        <v>4 WTP</v>
      </c>
      <c r="D132" s="241" t="str">
        <f>IF(OR(F132=0,F132=""),"",'DAFTAR PELAJAR'!D128)</f>
        <v>980721065610</v>
      </c>
      <c r="E132" s="240" t="str">
        <f>IF(OR(F132=0,F132=""),"",'DAFTAR PELAJAR'!E128)</f>
        <v>K591CWTP004</v>
      </c>
      <c r="F132" s="242">
        <f>IF(OR('DAFTAR PELAJAR'!J128=0,'DAFTAR PELAJAR'!J128=""),"",'DAFTAR PELAJAR'!J128)</f>
        <v>1</v>
      </c>
      <c r="G132" s="39"/>
      <c r="H132" s="7"/>
      <c r="I132" s="7"/>
      <c r="J132" s="7"/>
      <c r="K132" s="7"/>
      <c r="L132" s="7"/>
      <c r="M132" s="7"/>
      <c r="N132" s="7"/>
      <c r="O132" s="7"/>
      <c r="P132" s="46"/>
      <c r="Q132" s="454" t="str">
        <f t="shared" si="3"/>
        <v/>
      </c>
      <c r="R132" s="39"/>
      <c r="S132" s="7"/>
      <c r="T132" s="7"/>
      <c r="U132" s="7"/>
      <c r="V132" s="7"/>
      <c r="W132" s="7"/>
      <c r="X132" s="7"/>
      <c r="Y132" s="7"/>
      <c r="Z132" s="7"/>
      <c r="AA132" s="46"/>
      <c r="AB132" s="224" t="str">
        <f t="shared" si="4"/>
        <v/>
      </c>
      <c r="AC132" s="39"/>
      <c r="AD132" s="7"/>
      <c r="AE132" s="7"/>
      <c r="AF132" s="7"/>
      <c r="AG132" s="7"/>
      <c r="AH132" s="7"/>
      <c r="AI132" s="7"/>
      <c r="AJ132" s="7"/>
      <c r="AK132" s="7"/>
      <c r="AL132" s="46"/>
      <c r="AM132" s="394" t="str">
        <f t="shared" si="5"/>
        <v/>
      </c>
    </row>
    <row r="133" spans="1:39">
      <c r="A133" s="4">
        <v>122</v>
      </c>
      <c r="B133" s="239" t="str">
        <f>IF(OR(F133=0,F133=""),"",'DAFTAR PELAJAR'!B129)</f>
        <v>ISMAIL IKHMAL BIN MOHD NAPIAH</v>
      </c>
      <c r="C133" s="240" t="str">
        <f>IF(OR(F133=0,F133=""),"",'DAFTAR PELAJAR'!C129)</f>
        <v>4 WTP</v>
      </c>
      <c r="D133" s="241" t="str">
        <f>IF(OR(F133=0,F133=""),"",'DAFTAR PELAJAR'!D129)</f>
        <v>980512055379</v>
      </c>
      <c r="E133" s="240" t="str">
        <f>IF(OR(F133=0,F133=""),"",'DAFTAR PELAJAR'!E129)</f>
        <v>K591CWTP005</v>
      </c>
      <c r="F133" s="242">
        <f>IF(OR('DAFTAR PELAJAR'!J129=0,'DAFTAR PELAJAR'!J129=""),"",'DAFTAR PELAJAR'!J129)</f>
        <v>1</v>
      </c>
      <c r="G133" s="39"/>
      <c r="H133" s="7"/>
      <c r="I133" s="7"/>
      <c r="J133" s="7"/>
      <c r="K133" s="7"/>
      <c r="L133" s="7"/>
      <c r="M133" s="7"/>
      <c r="N133" s="7"/>
      <c r="O133" s="7"/>
      <c r="P133" s="46"/>
      <c r="Q133" s="454" t="str">
        <f t="shared" si="3"/>
        <v/>
      </c>
      <c r="R133" s="39"/>
      <c r="S133" s="7"/>
      <c r="T133" s="7"/>
      <c r="U133" s="7"/>
      <c r="V133" s="7"/>
      <c r="W133" s="7"/>
      <c r="X133" s="7"/>
      <c r="Y133" s="7"/>
      <c r="Z133" s="7"/>
      <c r="AA133" s="46"/>
      <c r="AB133" s="224" t="str">
        <f t="shared" si="4"/>
        <v/>
      </c>
      <c r="AC133" s="39"/>
      <c r="AD133" s="7"/>
      <c r="AE133" s="7"/>
      <c r="AF133" s="7"/>
      <c r="AG133" s="7"/>
      <c r="AH133" s="7"/>
      <c r="AI133" s="7"/>
      <c r="AJ133" s="7"/>
      <c r="AK133" s="7"/>
      <c r="AL133" s="46"/>
      <c r="AM133" s="394" t="str">
        <f t="shared" si="5"/>
        <v/>
      </c>
    </row>
    <row r="134" spans="1:39">
      <c r="A134" s="4">
        <v>123</v>
      </c>
      <c r="B134" s="239" t="str">
        <f>IF(OR(F134=0,F134=""),"",'DAFTAR PELAJAR'!B130)</f>
        <v>MUHAMAD FARIS BIN MAHADI</v>
      </c>
      <c r="C134" s="240" t="str">
        <f>IF(OR(F134=0,F134=""),"",'DAFTAR PELAJAR'!C130)</f>
        <v>4 WTP</v>
      </c>
      <c r="D134" s="241" t="str">
        <f>IF(OR(F134=0,F134=""),"",'DAFTAR PELAJAR'!D130)</f>
        <v>980303065351</v>
      </c>
      <c r="E134" s="240" t="str">
        <f>IF(OR(F134=0,F134=""),"",'DAFTAR PELAJAR'!E130)</f>
        <v>K591CWTP007</v>
      </c>
      <c r="F134" s="242">
        <f>IF(OR('DAFTAR PELAJAR'!J130=0,'DAFTAR PELAJAR'!J130=""),"",'DAFTAR PELAJAR'!J130)</f>
        <v>1</v>
      </c>
      <c r="G134" s="39"/>
      <c r="H134" s="7"/>
      <c r="I134" s="7"/>
      <c r="J134" s="7"/>
      <c r="K134" s="7"/>
      <c r="L134" s="7"/>
      <c r="M134" s="7"/>
      <c r="N134" s="7"/>
      <c r="O134" s="7"/>
      <c r="P134" s="46"/>
      <c r="Q134" s="454" t="str">
        <f t="shared" si="3"/>
        <v/>
      </c>
      <c r="R134" s="39"/>
      <c r="S134" s="7"/>
      <c r="T134" s="7"/>
      <c r="U134" s="7"/>
      <c r="V134" s="7"/>
      <c r="W134" s="7"/>
      <c r="X134" s="7"/>
      <c r="Y134" s="7"/>
      <c r="Z134" s="7"/>
      <c r="AA134" s="46"/>
      <c r="AB134" s="224" t="str">
        <f t="shared" si="4"/>
        <v/>
      </c>
      <c r="AC134" s="39"/>
      <c r="AD134" s="7"/>
      <c r="AE134" s="7"/>
      <c r="AF134" s="7"/>
      <c r="AG134" s="7"/>
      <c r="AH134" s="7"/>
      <c r="AI134" s="7"/>
      <c r="AJ134" s="7"/>
      <c r="AK134" s="7"/>
      <c r="AL134" s="46"/>
      <c r="AM134" s="394" t="str">
        <f t="shared" si="5"/>
        <v/>
      </c>
    </row>
    <row r="135" spans="1:39">
      <c r="A135" s="4">
        <v>124</v>
      </c>
      <c r="B135" s="239" t="str">
        <f>IF(OR(F135=0,F135=""),"",'DAFTAR PELAJAR'!B131)</f>
        <v>MUHAMAD SUZAIMEY AFIEZE BIN MUHAMAD ASME</v>
      </c>
      <c r="C135" s="240" t="str">
        <f>IF(OR(F135=0,F135=""),"",'DAFTAR PELAJAR'!C131)</f>
        <v>4 WTP</v>
      </c>
      <c r="D135" s="241" t="str">
        <f>IF(OR(F135=0,F135=""),"",'DAFTAR PELAJAR'!D131)</f>
        <v>980610035195</v>
      </c>
      <c r="E135" s="240" t="str">
        <f>IF(OR(F135=0,F135=""),"",'DAFTAR PELAJAR'!E131)</f>
        <v>K591CWTP008</v>
      </c>
      <c r="F135" s="242">
        <f>IF(OR('DAFTAR PELAJAR'!J131=0,'DAFTAR PELAJAR'!J131=""),"",'DAFTAR PELAJAR'!J131)</f>
        <v>1</v>
      </c>
      <c r="G135" s="39"/>
      <c r="H135" s="7"/>
      <c r="I135" s="7"/>
      <c r="J135" s="7"/>
      <c r="K135" s="7"/>
      <c r="L135" s="7"/>
      <c r="M135" s="7"/>
      <c r="N135" s="7"/>
      <c r="O135" s="7"/>
      <c r="P135" s="46"/>
      <c r="Q135" s="454" t="str">
        <f t="shared" si="3"/>
        <v/>
      </c>
      <c r="R135" s="39"/>
      <c r="S135" s="7"/>
      <c r="T135" s="7"/>
      <c r="U135" s="7"/>
      <c r="V135" s="7"/>
      <c r="W135" s="7"/>
      <c r="X135" s="7"/>
      <c r="Y135" s="7"/>
      <c r="Z135" s="7"/>
      <c r="AA135" s="46"/>
      <c r="AB135" s="224" t="str">
        <f t="shared" si="4"/>
        <v/>
      </c>
      <c r="AC135" s="39"/>
      <c r="AD135" s="7"/>
      <c r="AE135" s="7"/>
      <c r="AF135" s="7"/>
      <c r="AG135" s="7"/>
      <c r="AH135" s="7"/>
      <c r="AI135" s="7"/>
      <c r="AJ135" s="7"/>
      <c r="AK135" s="7"/>
      <c r="AL135" s="46"/>
      <c r="AM135" s="394" t="str">
        <f t="shared" si="5"/>
        <v/>
      </c>
    </row>
    <row r="136" spans="1:39">
      <c r="A136" s="4">
        <v>125</v>
      </c>
      <c r="B136" s="239" t="str">
        <f>IF(OR(F136=0,F136=""),"",'DAFTAR PELAJAR'!B132)</f>
        <v>MUSTAQIM SHAH BIN  ABU BAKAR</v>
      </c>
      <c r="C136" s="240" t="str">
        <f>IF(OR(F136=0,F136=""),"",'DAFTAR PELAJAR'!C132)</f>
        <v>4 WTP</v>
      </c>
      <c r="D136" s="241" t="str">
        <f>IF(OR(F136=0,F136=""),"",'DAFTAR PELAJAR'!D132)</f>
        <v>981005065315</v>
      </c>
      <c r="E136" s="240" t="str">
        <f>IF(OR(F136=0,F136=""),"",'DAFTAR PELAJAR'!E132)</f>
        <v>K591CWTP011</v>
      </c>
      <c r="F136" s="242">
        <f>IF(OR('DAFTAR PELAJAR'!J132=0,'DAFTAR PELAJAR'!J132=""),"",'DAFTAR PELAJAR'!J132)</f>
        <v>1</v>
      </c>
      <c r="G136" s="39"/>
      <c r="H136" s="7"/>
      <c r="I136" s="7"/>
      <c r="J136" s="7"/>
      <c r="K136" s="7"/>
      <c r="L136" s="7"/>
      <c r="M136" s="7"/>
      <c r="N136" s="7"/>
      <c r="O136" s="7"/>
      <c r="P136" s="46"/>
      <c r="Q136" s="454" t="str">
        <f t="shared" si="3"/>
        <v/>
      </c>
      <c r="R136" s="39"/>
      <c r="S136" s="7"/>
      <c r="T136" s="7"/>
      <c r="U136" s="7"/>
      <c r="V136" s="7"/>
      <c r="W136" s="7"/>
      <c r="X136" s="7"/>
      <c r="Y136" s="7"/>
      <c r="Z136" s="7"/>
      <c r="AA136" s="46"/>
      <c r="AB136" s="224" t="str">
        <f t="shared" si="4"/>
        <v/>
      </c>
      <c r="AC136" s="39"/>
      <c r="AD136" s="7"/>
      <c r="AE136" s="7"/>
      <c r="AF136" s="7"/>
      <c r="AG136" s="7"/>
      <c r="AH136" s="7"/>
      <c r="AI136" s="7"/>
      <c r="AJ136" s="7"/>
      <c r="AK136" s="7"/>
      <c r="AL136" s="46"/>
      <c r="AM136" s="394" t="str">
        <f t="shared" si="5"/>
        <v/>
      </c>
    </row>
    <row r="137" spans="1:39">
      <c r="A137" s="4">
        <v>126</v>
      </c>
      <c r="B137" s="239" t="str">
        <f>IF(OR(F137=0,F137=""),"",'DAFTAR PELAJAR'!B133)</f>
        <v>NOOR IZATUL AMIRA BT ABDUL MALIK</v>
      </c>
      <c r="C137" s="240" t="str">
        <f>IF(OR(F137=0,F137=""),"",'DAFTAR PELAJAR'!C133)</f>
        <v>4 WTP</v>
      </c>
      <c r="D137" s="241" t="str">
        <f>IF(OR(F137=0,F137=""),"",'DAFTAR PELAJAR'!D133)</f>
        <v>980923066232</v>
      </c>
      <c r="E137" s="240" t="str">
        <f>IF(OR(F137=0,F137=""),"",'DAFTAR PELAJAR'!E133)</f>
        <v>K591CWTP012</v>
      </c>
      <c r="F137" s="242">
        <f>IF(OR('DAFTAR PELAJAR'!J133=0,'DAFTAR PELAJAR'!J133=""),"",'DAFTAR PELAJAR'!J133)</f>
        <v>1</v>
      </c>
      <c r="G137" s="39"/>
      <c r="H137" s="7"/>
      <c r="I137" s="7"/>
      <c r="J137" s="7"/>
      <c r="K137" s="7"/>
      <c r="L137" s="7"/>
      <c r="M137" s="7"/>
      <c r="N137" s="7"/>
      <c r="O137" s="7"/>
      <c r="P137" s="46"/>
      <c r="Q137" s="454" t="str">
        <f t="shared" si="3"/>
        <v/>
      </c>
      <c r="R137" s="39"/>
      <c r="S137" s="7"/>
      <c r="T137" s="7"/>
      <c r="U137" s="7"/>
      <c r="V137" s="7"/>
      <c r="W137" s="7"/>
      <c r="X137" s="7"/>
      <c r="Y137" s="7"/>
      <c r="Z137" s="7"/>
      <c r="AA137" s="46"/>
      <c r="AB137" s="224" t="str">
        <f t="shared" si="4"/>
        <v/>
      </c>
      <c r="AC137" s="39"/>
      <c r="AD137" s="7"/>
      <c r="AE137" s="7"/>
      <c r="AF137" s="7"/>
      <c r="AG137" s="7"/>
      <c r="AH137" s="7"/>
      <c r="AI137" s="7"/>
      <c r="AJ137" s="7"/>
      <c r="AK137" s="7"/>
      <c r="AL137" s="46"/>
      <c r="AM137" s="394" t="str">
        <f t="shared" si="5"/>
        <v/>
      </c>
    </row>
    <row r="138" spans="1:39">
      <c r="A138" s="4">
        <v>127</v>
      </c>
      <c r="B138" s="239" t="str">
        <f>IF(OR(F138=0,F138=""),"",'DAFTAR PELAJAR'!B134)</f>
        <v>NORSHAMIMI BINTI MUHAMAD SHARIMAN</v>
      </c>
      <c r="C138" s="240" t="str">
        <f>IF(OR(F138=0,F138=""),"",'DAFTAR PELAJAR'!C134)</f>
        <v>4 WTP</v>
      </c>
      <c r="D138" s="241" t="str">
        <f>IF(OR(F138=0,F138=""),"",'DAFTAR PELAJAR'!D134)</f>
        <v>980410035836</v>
      </c>
      <c r="E138" s="240" t="str">
        <f>IF(OR(F138=0,F138=""),"",'DAFTAR PELAJAR'!E134)</f>
        <v>K591CWTP013</v>
      </c>
      <c r="F138" s="242">
        <f>IF(OR('DAFTAR PELAJAR'!J134=0,'DAFTAR PELAJAR'!J134=""),"",'DAFTAR PELAJAR'!J134)</f>
        <v>1</v>
      </c>
      <c r="G138" s="39"/>
      <c r="H138" s="7"/>
      <c r="I138" s="7"/>
      <c r="J138" s="7"/>
      <c r="K138" s="7"/>
      <c r="L138" s="7"/>
      <c r="M138" s="7"/>
      <c r="N138" s="7"/>
      <c r="O138" s="7"/>
      <c r="P138" s="46"/>
      <c r="Q138" s="454" t="str">
        <f t="shared" si="3"/>
        <v/>
      </c>
      <c r="R138" s="39"/>
      <c r="S138" s="7"/>
      <c r="T138" s="7"/>
      <c r="U138" s="7"/>
      <c r="V138" s="7"/>
      <c r="W138" s="7"/>
      <c r="X138" s="7"/>
      <c r="Y138" s="7"/>
      <c r="Z138" s="7"/>
      <c r="AA138" s="46"/>
      <c r="AB138" s="224" t="str">
        <f t="shared" si="4"/>
        <v/>
      </c>
      <c r="AC138" s="39"/>
      <c r="AD138" s="7"/>
      <c r="AE138" s="7"/>
      <c r="AF138" s="7"/>
      <c r="AG138" s="7"/>
      <c r="AH138" s="7"/>
      <c r="AI138" s="7"/>
      <c r="AJ138" s="7"/>
      <c r="AK138" s="7"/>
      <c r="AL138" s="46"/>
      <c r="AM138" s="394" t="str">
        <f t="shared" si="5"/>
        <v/>
      </c>
    </row>
    <row r="139" spans="1:39">
      <c r="A139" s="4">
        <v>128</v>
      </c>
      <c r="B139" s="239" t="str">
        <f>IF(OR(F139=0,F139=""),"",'DAFTAR PELAJAR'!B135)</f>
        <v>SAIYIDATINA AISYAH BINTI MOHMAD NAZRI</v>
      </c>
      <c r="C139" s="240" t="str">
        <f>IF(OR(F139=0,F139=""),"",'DAFTAR PELAJAR'!C135)</f>
        <v>4 WTP</v>
      </c>
      <c r="D139" s="241" t="str">
        <f>IF(OR(F139=0,F139=""),"",'DAFTAR PELAJAR'!D135)</f>
        <v>980918065710</v>
      </c>
      <c r="E139" s="240" t="str">
        <f>IF(OR(F139=0,F139=""),"",'DAFTAR PELAJAR'!E135)</f>
        <v>K591CWTP015</v>
      </c>
      <c r="F139" s="242">
        <f>IF(OR('DAFTAR PELAJAR'!J135=0,'DAFTAR PELAJAR'!J135=""),"",'DAFTAR PELAJAR'!J135)</f>
        <v>1</v>
      </c>
      <c r="G139" s="39"/>
      <c r="H139" s="7"/>
      <c r="I139" s="7"/>
      <c r="J139" s="7"/>
      <c r="K139" s="7"/>
      <c r="L139" s="7"/>
      <c r="M139" s="7"/>
      <c r="N139" s="7"/>
      <c r="O139" s="7"/>
      <c r="P139" s="46"/>
      <c r="Q139" s="454" t="str">
        <f t="shared" si="3"/>
        <v/>
      </c>
      <c r="R139" s="39"/>
      <c r="S139" s="7"/>
      <c r="T139" s="7"/>
      <c r="U139" s="7"/>
      <c r="V139" s="7"/>
      <c r="W139" s="7"/>
      <c r="X139" s="7"/>
      <c r="Y139" s="7"/>
      <c r="Z139" s="7"/>
      <c r="AA139" s="46"/>
      <c r="AB139" s="224" t="str">
        <f t="shared" si="4"/>
        <v/>
      </c>
      <c r="AC139" s="39"/>
      <c r="AD139" s="7"/>
      <c r="AE139" s="7"/>
      <c r="AF139" s="7"/>
      <c r="AG139" s="7"/>
      <c r="AH139" s="7"/>
      <c r="AI139" s="7"/>
      <c r="AJ139" s="7"/>
      <c r="AK139" s="7"/>
      <c r="AL139" s="46"/>
      <c r="AM139" s="394" t="str">
        <f t="shared" si="5"/>
        <v/>
      </c>
    </row>
    <row r="140" spans="1:39">
      <c r="A140" s="4">
        <v>129</v>
      </c>
      <c r="B140" s="239" t="str">
        <f>IF(OR(F140=0,F140=""),"",'DAFTAR PELAJAR'!B136)</f>
        <v>SYED AKIL BIN SY OTHMAN</v>
      </c>
      <c r="C140" s="240" t="str">
        <f>IF(OR(F140=0,F140=""),"",'DAFTAR PELAJAR'!C136)</f>
        <v>4 WTP</v>
      </c>
      <c r="D140" s="241" t="str">
        <f>IF(OR(F140=0,F140=""),"",'DAFTAR PELAJAR'!D136)</f>
        <v>980927065747</v>
      </c>
      <c r="E140" s="240" t="str">
        <f>IF(OR(F140=0,F140=""),"",'DAFTAR PELAJAR'!E136)</f>
        <v>K591CWTP016</v>
      </c>
      <c r="F140" s="242">
        <f>IF(OR('DAFTAR PELAJAR'!J136=0,'DAFTAR PELAJAR'!J136=""),"",'DAFTAR PELAJAR'!J136)</f>
        <v>1</v>
      </c>
      <c r="G140" s="39"/>
      <c r="H140" s="7"/>
      <c r="I140" s="7"/>
      <c r="J140" s="7"/>
      <c r="K140" s="7"/>
      <c r="L140" s="7"/>
      <c r="M140" s="7"/>
      <c r="N140" s="7"/>
      <c r="O140" s="7"/>
      <c r="P140" s="46"/>
      <c r="Q140" s="454" t="str">
        <f t="shared" si="3"/>
        <v/>
      </c>
      <c r="R140" s="39"/>
      <c r="S140" s="7"/>
      <c r="T140" s="7"/>
      <c r="U140" s="7"/>
      <c r="V140" s="7"/>
      <c r="W140" s="7"/>
      <c r="X140" s="7"/>
      <c r="Y140" s="7"/>
      <c r="Z140" s="7"/>
      <c r="AA140" s="46"/>
      <c r="AB140" s="224" t="str">
        <f t="shared" si="4"/>
        <v/>
      </c>
      <c r="AC140" s="39"/>
      <c r="AD140" s="7"/>
      <c r="AE140" s="7"/>
      <c r="AF140" s="7"/>
      <c r="AG140" s="7"/>
      <c r="AH140" s="7"/>
      <c r="AI140" s="7"/>
      <c r="AJ140" s="7"/>
      <c r="AK140" s="7"/>
      <c r="AL140" s="46"/>
      <c r="AM140" s="394" t="str">
        <f t="shared" si="5"/>
        <v/>
      </c>
    </row>
    <row r="141" spans="1:39">
      <c r="A141" s="4">
        <v>130</v>
      </c>
      <c r="B141" s="239" t="str">
        <f>IF(OR(F141=0,F141=""),"",'DAFTAR PELAJAR'!B137)</f>
        <v>YUSSAKIRRA SAKILLA BINTI SHAMSUDIN</v>
      </c>
      <c r="C141" s="240" t="str">
        <f>IF(OR(F141=0,F141=""),"",'DAFTAR PELAJAR'!C137)</f>
        <v>4 WTP</v>
      </c>
      <c r="D141" s="241" t="str">
        <f>IF(OR(F141=0,F141=""),"",'DAFTAR PELAJAR'!D137)</f>
        <v>980318065952</v>
      </c>
      <c r="E141" s="240" t="str">
        <f>IF(OR(F141=0,F141=""),"",'DAFTAR PELAJAR'!E137)</f>
        <v>K591CWTP017</v>
      </c>
      <c r="F141" s="242">
        <f>IF(OR('DAFTAR PELAJAR'!J137=0,'DAFTAR PELAJAR'!J137=""),"",'DAFTAR PELAJAR'!J137)</f>
        <v>1</v>
      </c>
      <c r="G141" s="39"/>
      <c r="H141" s="7"/>
      <c r="I141" s="7"/>
      <c r="J141" s="7"/>
      <c r="K141" s="7"/>
      <c r="L141" s="7"/>
      <c r="M141" s="7"/>
      <c r="N141" s="7"/>
      <c r="O141" s="7"/>
      <c r="P141" s="46"/>
      <c r="Q141" s="454" t="str">
        <f t="shared" ref="Q141:Q204" si="6">IFERROR(AVERAGE(G141:P141),"")</f>
        <v/>
      </c>
      <c r="R141" s="39"/>
      <c r="S141" s="7"/>
      <c r="T141" s="7"/>
      <c r="U141" s="7"/>
      <c r="V141" s="7"/>
      <c r="W141" s="7"/>
      <c r="X141" s="7"/>
      <c r="Y141" s="7"/>
      <c r="Z141" s="7"/>
      <c r="AA141" s="46"/>
      <c r="AB141" s="224" t="str">
        <f t="shared" ref="AB141:AB204" si="7">IFERROR(AVERAGE(R141:AA141),"")</f>
        <v/>
      </c>
      <c r="AC141" s="39"/>
      <c r="AD141" s="7"/>
      <c r="AE141" s="7"/>
      <c r="AF141" s="7"/>
      <c r="AG141" s="7"/>
      <c r="AH141" s="7"/>
      <c r="AI141" s="7"/>
      <c r="AJ141" s="7"/>
      <c r="AK141" s="7"/>
      <c r="AL141" s="46"/>
      <c r="AM141" s="394" t="str">
        <f t="shared" ref="AM141:AM204" si="8">IFERROR(AVERAGE(AC141:AL141),"")</f>
        <v/>
      </c>
    </row>
    <row r="142" spans="1:39">
      <c r="A142" s="4">
        <v>131</v>
      </c>
      <c r="B142" s="239" t="str">
        <f>IF(OR(F142=0,F142=""),"",'DAFTAR PELAJAR'!B138)</f>
        <v>ZANORRASYIDAH BINTI ZULKEPLI</v>
      </c>
      <c r="C142" s="240" t="str">
        <f>IF(OR(F142=0,F142=""),"",'DAFTAR PELAJAR'!C138)</f>
        <v>4 WTP</v>
      </c>
      <c r="D142" s="241" t="str">
        <f>IF(OR(F142=0,F142=""),"",'DAFTAR PELAJAR'!D138)</f>
        <v>981226116518</v>
      </c>
      <c r="E142" s="240" t="str">
        <f>IF(OR(F142=0,F142=""),"",'DAFTAR PELAJAR'!E138)</f>
        <v>K591CWTP018</v>
      </c>
      <c r="F142" s="242">
        <f>IF(OR('DAFTAR PELAJAR'!J138=0,'DAFTAR PELAJAR'!J138=""),"",'DAFTAR PELAJAR'!J138)</f>
        <v>1</v>
      </c>
      <c r="G142" s="39"/>
      <c r="H142" s="7"/>
      <c r="I142" s="7"/>
      <c r="J142" s="7"/>
      <c r="K142" s="7"/>
      <c r="L142" s="7"/>
      <c r="M142" s="7"/>
      <c r="N142" s="7"/>
      <c r="O142" s="7"/>
      <c r="P142" s="46"/>
      <c r="Q142" s="454" t="str">
        <f t="shared" si="6"/>
        <v/>
      </c>
      <c r="R142" s="39"/>
      <c r="S142" s="7"/>
      <c r="T142" s="7"/>
      <c r="U142" s="7"/>
      <c r="V142" s="7"/>
      <c r="W142" s="7"/>
      <c r="X142" s="7"/>
      <c r="Y142" s="7"/>
      <c r="Z142" s="7"/>
      <c r="AA142" s="46"/>
      <c r="AB142" s="224" t="str">
        <f t="shared" si="7"/>
        <v/>
      </c>
      <c r="AC142" s="39"/>
      <c r="AD142" s="7"/>
      <c r="AE142" s="7"/>
      <c r="AF142" s="7"/>
      <c r="AG142" s="7"/>
      <c r="AH142" s="7"/>
      <c r="AI142" s="7"/>
      <c r="AJ142" s="7"/>
      <c r="AK142" s="7"/>
      <c r="AL142" s="46"/>
      <c r="AM142" s="394" t="str">
        <f t="shared" si="8"/>
        <v/>
      </c>
    </row>
    <row r="143" spans="1:39">
      <c r="A143" s="4">
        <v>132</v>
      </c>
      <c r="B143" s="239" t="str">
        <f>IF(OR(F143=0,F143=""),"",'DAFTAR PELAJAR'!B139)</f>
        <v/>
      </c>
      <c r="C143" s="240" t="str">
        <f>IF(OR(F143=0,F143=""),"",'DAFTAR PELAJAR'!C139)</f>
        <v/>
      </c>
      <c r="D143" s="241" t="str">
        <f>IF(OR(F143=0,F143=""),"",'DAFTAR PELAJAR'!D139)</f>
        <v/>
      </c>
      <c r="E143" s="240" t="str">
        <f>IF(OR(F143=0,F143=""),"",'DAFTAR PELAJAR'!E139)</f>
        <v/>
      </c>
      <c r="F143" s="242" t="str">
        <f>IF(OR('DAFTAR PELAJAR'!J139=0,'DAFTAR PELAJAR'!J139=""),"",'DAFTAR PELAJAR'!J139)</f>
        <v/>
      </c>
      <c r="G143" s="39"/>
      <c r="H143" s="7"/>
      <c r="I143" s="7"/>
      <c r="J143" s="7"/>
      <c r="K143" s="7"/>
      <c r="L143" s="7"/>
      <c r="M143" s="7"/>
      <c r="N143" s="7"/>
      <c r="O143" s="7"/>
      <c r="P143" s="46"/>
      <c r="Q143" s="454" t="str">
        <f t="shared" si="6"/>
        <v/>
      </c>
      <c r="R143" s="39"/>
      <c r="S143" s="7"/>
      <c r="T143" s="7"/>
      <c r="U143" s="7"/>
      <c r="V143" s="7"/>
      <c r="W143" s="7"/>
      <c r="X143" s="7"/>
      <c r="Y143" s="7"/>
      <c r="Z143" s="7"/>
      <c r="AA143" s="46"/>
      <c r="AB143" s="224" t="str">
        <f t="shared" si="7"/>
        <v/>
      </c>
      <c r="AC143" s="39"/>
      <c r="AD143" s="7"/>
      <c r="AE143" s="7"/>
      <c r="AF143" s="7"/>
      <c r="AG143" s="7"/>
      <c r="AH143" s="7"/>
      <c r="AI143" s="7"/>
      <c r="AJ143" s="7"/>
      <c r="AK143" s="7"/>
      <c r="AL143" s="46"/>
      <c r="AM143" s="394" t="str">
        <f t="shared" si="8"/>
        <v/>
      </c>
    </row>
    <row r="144" spans="1:39">
      <c r="A144" s="4">
        <v>133</v>
      </c>
      <c r="B144" s="239" t="str">
        <f>IF(OR(F144=0,F144=""),"",'DAFTAR PELAJAR'!B140)</f>
        <v/>
      </c>
      <c r="C144" s="240" t="str">
        <f>IF(OR(F144=0,F144=""),"",'DAFTAR PELAJAR'!C140)</f>
        <v/>
      </c>
      <c r="D144" s="241" t="str">
        <f>IF(OR(F144=0,F144=""),"",'DAFTAR PELAJAR'!D140)</f>
        <v/>
      </c>
      <c r="E144" s="240" t="str">
        <f>IF(OR(F144=0,F144=""),"",'DAFTAR PELAJAR'!E140)</f>
        <v/>
      </c>
      <c r="F144" s="242" t="str">
        <f>IF(OR('DAFTAR PELAJAR'!J140=0,'DAFTAR PELAJAR'!J140=""),"",'DAFTAR PELAJAR'!J140)</f>
        <v/>
      </c>
      <c r="G144" s="39"/>
      <c r="H144" s="7"/>
      <c r="I144" s="7"/>
      <c r="J144" s="7"/>
      <c r="K144" s="7"/>
      <c r="L144" s="7"/>
      <c r="M144" s="7"/>
      <c r="N144" s="7"/>
      <c r="O144" s="7"/>
      <c r="P144" s="46"/>
      <c r="Q144" s="454" t="str">
        <f t="shared" si="6"/>
        <v/>
      </c>
      <c r="R144" s="39"/>
      <c r="S144" s="7"/>
      <c r="T144" s="7"/>
      <c r="U144" s="7"/>
      <c r="V144" s="7"/>
      <c r="W144" s="7"/>
      <c r="X144" s="7"/>
      <c r="Y144" s="7"/>
      <c r="Z144" s="7"/>
      <c r="AA144" s="46"/>
      <c r="AB144" s="224" t="str">
        <f t="shared" si="7"/>
        <v/>
      </c>
      <c r="AC144" s="39"/>
      <c r="AD144" s="7"/>
      <c r="AE144" s="7"/>
      <c r="AF144" s="7"/>
      <c r="AG144" s="7"/>
      <c r="AH144" s="7"/>
      <c r="AI144" s="7"/>
      <c r="AJ144" s="7"/>
      <c r="AK144" s="7"/>
      <c r="AL144" s="46"/>
      <c r="AM144" s="394" t="str">
        <f t="shared" si="8"/>
        <v/>
      </c>
    </row>
    <row r="145" spans="1:39">
      <c r="A145" s="4">
        <v>134</v>
      </c>
      <c r="B145" s="239" t="str">
        <f>IF(OR(F145=0,F145=""),"",'DAFTAR PELAJAR'!B141)</f>
        <v/>
      </c>
      <c r="C145" s="240" t="str">
        <f>IF(OR(F145=0,F145=""),"",'DAFTAR PELAJAR'!C141)</f>
        <v/>
      </c>
      <c r="D145" s="241" t="str">
        <f>IF(OR(F145=0,F145=""),"",'DAFTAR PELAJAR'!D141)</f>
        <v/>
      </c>
      <c r="E145" s="240" t="str">
        <f>IF(OR(F145=0,F145=""),"",'DAFTAR PELAJAR'!E141)</f>
        <v/>
      </c>
      <c r="F145" s="242" t="str">
        <f>IF(OR('DAFTAR PELAJAR'!J141=0,'DAFTAR PELAJAR'!J141=""),"",'DAFTAR PELAJAR'!J141)</f>
        <v/>
      </c>
      <c r="G145" s="39"/>
      <c r="H145" s="7"/>
      <c r="I145" s="7"/>
      <c r="J145" s="7"/>
      <c r="K145" s="7"/>
      <c r="L145" s="7"/>
      <c r="M145" s="7"/>
      <c r="N145" s="7"/>
      <c r="O145" s="7"/>
      <c r="P145" s="46"/>
      <c r="Q145" s="454" t="str">
        <f t="shared" si="6"/>
        <v/>
      </c>
      <c r="R145" s="39"/>
      <c r="S145" s="7"/>
      <c r="T145" s="7"/>
      <c r="U145" s="7"/>
      <c r="V145" s="7"/>
      <c r="W145" s="7"/>
      <c r="X145" s="7"/>
      <c r="Y145" s="7"/>
      <c r="Z145" s="7"/>
      <c r="AA145" s="46"/>
      <c r="AB145" s="224" t="str">
        <f t="shared" si="7"/>
        <v/>
      </c>
      <c r="AC145" s="39"/>
      <c r="AD145" s="7"/>
      <c r="AE145" s="7"/>
      <c r="AF145" s="7"/>
      <c r="AG145" s="7"/>
      <c r="AH145" s="7"/>
      <c r="AI145" s="7"/>
      <c r="AJ145" s="7"/>
      <c r="AK145" s="7"/>
      <c r="AL145" s="46"/>
      <c r="AM145" s="394" t="str">
        <f t="shared" si="8"/>
        <v/>
      </c>
    </row>
    <row r="146" spans="1:39">
      <c r="A146" s="4">
        <v>135</v>
      </c>
      <c r="B146" s="239" t="str">
        <f>IF(OR(F146=0,F146=""),"",'DAFTAR PELAJAR'!B142)</f>
        <v/>
      </c>
      <c r="C146" s="240" t="str">
        <f>IF(OR(F146=0,F146=""),"",'DAFTAR PELAJAR'!C142)</f>
        <v/>
      </c>
      <c r="D146" s="241" t="str">
        <f>IF(OR(F146=0,F146=""),"",'DAFTAR PELAJAR'!D142)</f>
        <v/>
      </c>
      <c r="E146" s="240" t="str">
        <f>IF(OR(F146=0,F146=""),"",'DAFTAR PELAJAR'!E142)</f>
        <v/>
      </c>
      <c r="F146" s="242" t="str">
        <f>IF(OR('DAFTAR PELAJAR'!J142=0,'DAFTAR PELAJAR'!J142=""),"",'DAFTAR PELAJAR'!J142)</f>
        <v/>
      </c>
      <c r="G146" s="39"/>
      <c r="H146" s="7"/>
      <c r="I146" s="7"/>
      <c r="J146" s="7"/>
      <c r="K146" s="7"/>
      <c r="L146" s="7"/>
      <c r="M146" s="7"/>
      <c r="N146" s="7"/>
      <c r="O146" s="7"/>
      <c r="P146" s="46"/>
      <c r="Q146" s="454" t="str">
        <f t="shared" si="6"/>
        <v/>
      </c>
      <c r="R146" s="39"/>
      <c r="S146" s="7"/>
      <c r="T146" s="7"/>
      <c r="U146" s="7"/>
      <c r="V146" s="7"/>
      <c r="W146" s="7"/>
      <c r="X146" s="7"/>
      <c r="Y146" s="7"/>
      <c r="Z146" s="7"/>
      <c r="AA146" s="46"/>
      <c r="AB146" s="224" t="str">
        <f t="shared" si="7"/>
        <v/>
      </c>
      <c r="AC146" s="39"/>
      <c r="AD146" s="7"/>
      <c r="AE146" s="7"/>
      <c r="AF146" s="7"/>
      <c r="AG146" s="7"/>
      <c r="AH146" s="7"/>
      <c r="AI146" s="7"/>
      <c r="AJ146" s="7"/>
      <c r="AK146" s="7"/>
      <c r="AL146" s="46"/>
      <c r="AM146" s="394" t="str">
        <f t="shared" si="8"/>
        <v/>
      </c>
    </row>
    <row r="147" spans="1:39">
      <c r="A147" s="4">
        <v>136</v>
      </c>
      <c r="B147" s="239" t="str">
        <f>IF(OR(F147=0,F147=""),"",'DAFTAR PELAJAR'!B143)</f>
        <v/>
      </c>
      <c r="C147" s="240" t="str">
        <f>IF(OR(F147=0,F147=""),"",'DAFTAR PELAJAR'!C143)</f>
        <v/>
      </c>
      <c r="D147" s="241" t="str">
        <f>IF(OR(F147=0,F147=""),"",'DAFTAR PELAJAR'!D143)</f>
        <v/>
      </c>
      <c r="E147" s="240" t="str">
        <f>IF(OR(F147=0,F147=""),"",'DAFTAR PELAJAR'!E143)</f>
        <v/>
      </c>
      <c r="F147" s="242" t="str">
        <f>IF(OR('DAFTAR PELAJAR'!J143=0,'DAFTAR PELAJAR'!J143=""),"",'DAFTAR PELAJAR'!J143)</f>
        <v/>
      </c>
      <c r="G147" s="39"/>
      <c r="H147" s="7"/>
      <c r="I147" s="7"/>
      <c r="J147" s="7"/>
      <c r="K147" s="7"/>
      <c r="L147" s="7"/>
      <c r="M147" s="7"/>
      <c r="N147" s="7"/>
      <c r="O147" s="7"/>
      <c r="P147" s="46"/>
      <c r="Q147" s="454" t="str">
        <f t="shared" si="6"/>
        <v/>
      </c>
      <c r="R147" s="39"/>
      <c r="S147" s="7"/>
      <c r="T147" s="7"/>
      <c r="U147" s="7"/>
      <c r="V147" s="7"/>
      <c r="W147" s="7"/>
      <c r="X147" s="7"/>
      <c r="Y147" s="7"/>
      <c r="Z147" s="7"/>
      <c r="AA147" s="46"/>
      <c r="AB147" s="224" t="str">
        <f t="shared" si="7"/>
        <v/>
      </c>
      <c r="AC147" s="39"/>
      <c r="AD147" s="7"/>
      <c r="AE147" s="7"/>
      <c r="AF147" s="7"/>
      <c r="AG147" s="7"/>
      <c r="AH147" s="7"/>
      <c r="AI147" s="7"/>
      <c r="AJ147" s="7"/>
      <c r="AK147" s="7"/>
      <c r="AL147" s="46"/>
      <c r="AM147" s="394" t="str">
        <f t="shared" si="8"/>
        <v/>
      </c>
    </row>
    <row r="148" spans="1:39">
      <c r="A148" s="4">
        <v>137</v>
      </c>
      <c r="B148" s="239" t="str">
        <f>IF(OR(F148=0,F148=""),"",'DAFTAR PELAJAR'!B144)</f>
        <v/>
      </c>
      <c r="C148" s="240" t="str">
        <f>IF(OR(F148=0,F148=""),"",'DAFTAR PELAJAR'!C144)</f>
        <v/>
      </c>
      <c r="D148" s="241" t="str">
        <f>IF(OR(F148=0,F148=""),"",'DAFTAR PELAJAR'!D144)</f>
        <v/>
      </c>
      <c r="E148" s="240" t="str">
        <f>IF(OR(F148=0,F148=""),"",'DAFTAR PELAJAR'!E144)</f>
        <v/>
      </c>
      <c r="F148" s="242" t="str">
        <f>IF(OR('DAFTAR PELAJAR'!J144=0,'DAFTAR PELAJAR'!J144=""),"",'DAFTAR PELAJAR'!J144)</f>
        <v/>
      </c>
      <c r="G148" s="39"/>
      <c r="H148" s="7"/>
      <c r="I148" s="7"/>
      <c r="J148" s="7"/>
      <c r="K148" s="7"/>
      <c r="L148" s="7"/>
      <c r="M148" s="7"/>
      <c r="N148" s="7"/>
      <c r="O148" s="7"/>
      <c r="P148" s="46"/>
      <c r="Q148" s="454" t="str">
        <f t="shared" si="6"/>
        <v/>
      </c>
      <c r="R148" s="39"/>
      <c r="S148" s="7"/>
      <c r="T148" s="7"/>
      <c r="U148" s="7"/>
      <c r="V148" s="7"/>
      <c r="W148" s="7"/>
      <c r="X148" s="7"/>
      <c r="Y148" s="7"/>
      <c r="Z148" s="7"/>
      <c r="AA148" s="46"/>
      <c r="AB148" s="224" t="str">
        <f t="shared" si="7"/>
        <v/>
      </c>
      <c r="AC148" s="39"/>
      <c r="AD148" s="7"/>
      <c r="AE148" s="7"/>
      <c r="AF148" s="7"/>
      <c r="AG148" s="7"/>
      <c r="AH148" s="7"/>
      <c r="AI148" s="7"/>
      <c r="AJ148" s="7"/>
      <c r="AK148" s="7"/>
      <c r="AL148" s="46"/>
      <c r="AM148" s="394" t="str">
        <f t="shared" si="8"/>
        <v/>
      </c>
    </row>
    <row r="149" spans="1:39">
      <c r="A149" s="4">
        <v>138</v>
      </c>
      <c r="B149" s="239" t="str">
        <f>IF(OR(F149=0,F149=""),"",'DAFTAR PELAJAR'!B145)</f>
        <v/>
      </c>
      <c r="C149" s="240" t="str">
        <f>IF(OR(F149=0,F149=""),"",'DAFTAR PELAJAR'!C145)</f>
        <v/>
      </c>
      <c r="D149" s="241" t="str">
        <f>IF(OR(F149=0,F149=""),"",'DAFTAR PELAJAR'!D145)</f>
        <v/>
      </c>
      <c r="E149" s="240" t="str">
        <f>IF(OR(F149=0,F149=""),"",'DAFTAR PELAJAR'!E145)</f>
        <v/>
      </c>
      <c r="F149" s="242" t="str">
        <f>IF(OR('DAFTAR PELAJAR'!J145=0,'DAFTAR PELAJAR'!J145=""),"",'DAFTAR PELAJAR'!J145)</f>
        <v/>
      </c>
      <c r="G149" s="39"/>
      <c r="H149" s="7"/>
      <c r="I149" s="7"/>
      <c r="J149" s="7"/>
      <c r="K149" s="7"/>
      <c r="L149" s="7"/>
      <c r="M149" s="7"/>
      <c r="N149" s="7"/>
      <c r="O149" s="7"/>
      <c r="P149" s="46"/>
      <c r="Q149" s="454" t="str">
        <f t="shared" si="6"/>
        <v/>
      </c>
      <c r="R149" s="39"/>
      <c r="S149" s="7"/>
      <c r="T149" s="7"/>
      <c r="U149" s="7"/>
      <c r="V149" s="7"/>
      <c r="W149" s="7"/>
      <c r="X149" s="7"/>
      <c r="Y149" s="7"/>
      <c r="Z149" s="7"/>
      <c r="AA149" s="46"/>
      <c r="AB149" s="224" t="str">
        <f t="shared" si="7"/>
        <v/>
      </c>
      <c r="AC149" s="39"/>
      <c r="AD149" s="7"/>
      <c r="AE149" s="7"/>
      <c r="AF149" s="7"/>
      <c r="AG149" s="7"/>
      <c r="AH149" s="7"/>
      <c r="AI149" s="7"/>
      <c r="AJ149" s="7"/>
      <c r="AK149" s="7"/>
      <c r="AL149" s="46"/>
      <c r="AM149" s="394" t="str">
        <f t="shared" si="8"/>
        <v/>
      </c>
    </row>
    <row r="150" spans="1:39">
      <c r="A150" s="4">
        <v>139</v>
      </c>
      <c r="B150" s="239" t="str">
        <f>IF(OR(F150=0,F150=""),"",'DAFTAR PELAJAR'!B146)</f>
        <v/>
      </c>
      <c r="C150" s="240" t="str">
        <f>IF(OR(F150=0,F150=""),"",'DAFTAR PELAJAR'!C146)</f>
        <v/>
      </c>
      <c r="D150" s="241" t="str">
        <f>IF(OR(F150=0,F150=""),"",'DAFTAR PELAJAR'!D146)</f>
        <v/>
      </c>
      <c r="E150" s="240" t="str">
        <f>IF(OR(F150=0,F150=""),"",'DAFTAR PELAJAR'!E146)</f>
        <v/>
      </c>
      <c r="F150" s="242" t="str">
        <f>IF(OR('DAFTAR PELAJAR'!J146=0,'DAFTAR PELAJAR'!J146=""),"",'DAFTAR PELAJAR'!J146)</f>
        <v/>
      </c>
      <c r="G150" s="39"/>
      <c r="H150" s="7"/>
      <c r="I150" s="7"/>
      <c r="J150" s="7"/>
      <c r="K150" s="7"/>
      <c r="L150" s="7"/>
      <c r="M150" s="7"/>
      <c r="N150" s="7"/>
      <c r="O150" s="7"/>
      <c r="P150" s="46"/>
      <c r="Q150" s="454" t="str">
        <f t="shared" si="6"/>
        <v/>
      </c>
      <c r="R150" s="39"/>
      <c r="S150" s="7"/>
      <c r="T150" s="7"/>
      <c r="U150" s="7"/>
      <c r="V150" s="7"/>
      <c r="W150" s="7"/>
      <c r="X150" s="7"/>
      <c r="Y150" s="7"/>
      <c r="Z150" s="7"/>
      <c r="AA150" s="46"/>
      <c r="AB150" s="224" t="str">
        <f t="shared" si="7"/>
        <v/>
      </c>
      <c r="AC150" s="39"/>
      <c r="AD150" s="7"/>
      <c r="AE150" s="7"/>
      <c r="AF150" s="7"/>
      <c r="AG150" s="7"/>
      <c r="AH150" s="7"/>
      <c r="AI150" s="7"/>
      <c r="AJ150" s="7"/>
      <c r="AK150" s="7"/>
      <c r="AL150" s="46"/>
      <c r="AM150" s="394" t="str">
        <f t="shared" si="8"/>
        <v/>
      </c>
    </row>
    <row r="151" spans="1:39">
      <c r="A151" s="4">
        <v>140</v>
      </c>
      <c r="B151" s="239" t="str">
        <f>IF(OR(F151=0,F151=""),"",'DAFTAR PELAJAR'!B147)</f>
        <v/>
      </c>
      <c r="C151" s="240" t="str">
        <f>IF(OR(F151=0,F151=""),"",'DAFTAR PELAJAR'!C147)</f>
        <v/>
      </c>
      <c r="D151" s="241" t="str">
        <f>IF(OR(F151=0,F151=""),"",'DAFTAR PELAJAR'!D147)</f>
        <v/>
      </c>
      <c r="E151" s="240" t="str">
        <f>IF(OR(F151=0,F151=""),"",'DAFTAR PELAJAR'!E147)</f>
        <v/>
      </c>
      <c r="F151" s="242" t="str">
        <f>IF(OR('DAFTAR PELAJAR'!J147=0,'DAFTAR PELAJAR'!J147=""),"",'DAFTAR PELAJAR'!J147)</f>
        <v/>
      </c>
      <c r="G151" s="39"/>
      <c r="H151" s="7"/>
      <c r="I151" s="7"/>
      <c r="J151" s="7"/>
      <c r="K151" s="7"/>
      <c r="L151" s="7"/>
      <c r="M151" s="7"/>
      <c r="N151" s="7"/>
      <c r="O151" s="7"/>
      <c r="P151" s="46"/>
      <c r="Q151" s="454" t="str">
        <f t="shared" si="6"/>
        <v/>
      </c>
      <c r="R151" s="39"/>
      <c r="S151" s="7"/>
      <c r="T151" s="7"/>
      <c r="U151" s="7"/>
      <c r="V151" s="7"/>
      <c r="W151" s="7"/>
      <c r="X151" s="7"/>
      <c r="Y151" s="7"/>
      <c r="Z151" s="7"/>
      <c r="AA151" s="46"/>
      <c r="AB151" s="224" t="str">
        <f t="shared" si="7"/>
        <v/>
      </c>
      <c r="AC151" s="39"/>
      <c r="AD151" s="7"/>
      <c r="AE151" s="7"/>
      <c r="AF151" s="7"/>
      <c r="AG151" s="7"/>
      <c r="AH151" s="7"/>
      <c r="AI151" s="7"/>
      <c r="AJ151" s="7"/>
      <c r="AK151" s="7"/>
      <c r="AL151" s="46"/>
      <c r="AM151" s="394" t="str">
        <f t="shared" si="8"/>
        <v/>
      </c>
    </row>
    <row r="152" spans="1:39">
      <c r="A152" s="4">
        <v>141</v>
      </c>
      <c r="B152" s="239" t="str">
        <f>IF(OR(F152=0,F152=""),"",'DAFTAR PELAJAR'!B148)</f>
        <v/>
      </c>
      <c r="C152" s="240" t="str">
        <f>IF(OR(F152=0,F152=""),"",'DAFTAR PELAJAR'!C148)</f>
        <v/>
      </c>
      <c r="D152" s="241" t="str">
        <f>IF(OR(F152=0,F152=""),"",'DAFTAR PELAJAR'!D148)</f>
        <v/>
      </c>
      <c r="E152" s="240" t="str">
        <f>IF(OR(F152=0,F152=""),"",'DAFTAR PELAJAR'!E148)</f>
        <v/>
      </c>
      <c r="F152" s="242" t="str">
        <f>IF(OR('DAFTAR PELAJAR'!J148=0,'DAFTAR PELAJAR'!J148=""),"",'DAFTAR PELAJAR'!J148)</f>
        <v/>
      </c>
      <c r="G152" s="39"/>
      <c r="H152" s="7"/>
      <c r="I152" s="7"/>
      <c r="J152" s="7"/>
      <c r="K152" s="7"/>
      <c r="L152" s="7"/>
      <c r="M152" s="7"/>
      <c r="N152" s="7"/>
      <c r="O152" s="7"/>
      <c r="P152" s="46"/>
      <c r="Q152" s="454" t="str">
        <f t="shared" si="6"/>
        <v/>
      </c>
      <c r="R152" s="39"/>
      <c r="S152" s="7"/>
      <c r="T152" s="7"/>
      <c r="U152" s="7"/>
      <c r="V152" s="7"/>
      <c r="W152" s="7"/>
      <c r="X152" s="7"/>
      <c r="Y152" s="7"/>
      <c r="Z152" s="7"/>
      <c r="AA152" s="46"/>
      <c r="AB152" s="224" t="str">
        <f t="shared" si="7"/>
        <v/>
      </c>
      <c r="AC152" s="39"/>
      <c r="AD152" s="7"/>
      <c r="AE152" s="7"/>
      <c r="AF152" s="7"/>
      <c r="AG152" s="7"/>
      <c r="AH152" s="7"/>
      <c r="AI152" s="7"/>
      <c r="AJ152" s="7"/>
      <c r="AK152" s="7"/>
      <c r="AL152" s="46"/>
      <c r="AM152" s="394" t="str">
        <f t="shared" si="8"/>
        <v/>
      </c>
    </row>
    <row r="153" spans="1:39">
      <c r="A153" s="4">
        <v>142</v>
      </c>
      <c r="B153" s="239" t="str">
        <f>IF(OR(F153=0,F153=""),"",'DAFTAR PELAJAR'!B149)</f>
        <v/>
      </c>
      <c r="C153" s="240" t="str">
        <f>IF(OR(F153=0,F153=""),"",'DAFTAR PELAJAR'!C149)</f>
        <v/>
      </c>
      <c r="D153" s="241" t="str">
        <f>IF(OR(F153=0,F153=""),"",'DAFTAR PELAJAR'!D149)</f>
        <v/>
      </c>
      <c r="E153" s="240" t="str">
        <f>IF(OR(F153=0,F153=""),"",'DAFTAR PELAJAR'!E149)</f>
        <v/>
      </c>
      <c r="F153" s="242" t="str">
        <f>IF(OR('DAFTAR PELAJAR'!J149=0,'DAFTAR PELAJAR'!J149=""),"",'DAFTAR PELAJAR'!J149)</f>
        <v/>
      </c>
      <c r="G153" s="39"/>
      <c r="H153" s="7"/>
      <c r="I153" s="7"/>
      <c r="J153" s="7"/>
      <c r="K153" s="7"/>
      <c r="L153" s="7"/>
      <c r="M153" s="7"/>
      <c r="N153" s="7"/>
      <c r="O153" s="7"/>
      <c r="P153" s="46"/>
      <c r="Q153" s="454" t="str">
        <f t="shared" si="6"/>
        <v/>
      </c>
      <c r="R153" s="39"/>
      <c r="S153" s="7"/>
      <c r="T153" s="7"/>
      <c r="U153" s="7"/>
      <c r="V153" s="7"/>
      <c r="W153" s="7"/>
      <c r="X153" s="7"/>
      <c r="Y153" s="7"/>
      <c r="Z153" s="7"/>
      <c r="AA153" s="46"/>
      <c r="AB153" s="224" t="str">
        <f t="shared" si="7"/>
        <v/>
      </c>
      <c r="AC153" s="39"/>
      <c r="AD153" s="7"/>
      <c r="AE153" s="7"/>
      <c r="AF153" s="7"/>
      <c r="AG153" s="7"/>
      <c r="AH153" s="7"/>
      <c r="AI153" s="7"/>
      <c r="AJ153" s="7"/>
      <c r="AK153" s="7"/>
      <c r="AL153" s="46"/>
      <c r="AM153" s="394" t="str">
        <f t="shared" si="8"/>
        <v/>
      </c>
    </row>
    <row r="154" spans="1:39">
      <c r="A154" s="4">
        <v>143</v>
      </c>
      <c r="B154" s="239" t="str">
        <f>IF(OR(F154=0,F154=""),"",'DAFTAR PELAJAR'!B150)</f>
        <v/>
      </c>
      <c r="C154" s="240" t="str">
        <f>IF(OR(F154=0,F154=""),"",'DAFTAR PELAJAR'!C150)</f>
        <v/>
      </c>
      <c r="D154" s="241" t="str">
        <f>IF(OR(F154=0,F154=""),"",'DAFTAR PELAJAR'!D150)</f>
        <v/>
      </c>
      <c r="E154" s="240" t="str">
        <f>IF(OR(F154=0,F154=""),"",'DAFTAR PELAJAR'!E150)</f>
        <v/>
      </c>
      <c r="F154" s="242" t="str">
        <f>IF(OR('DAFTAR PELAJAR'!J150=0,'DAFTAR PELAJAR'!J150=""),"",'DAFTAR PELAJAR'!J150)</f>
        <v/>
      </c>
      <c r="G154" s="39"/>
      <c r="H154" s="7"/>
      <c r="I154" s="7"/>
      <c r="J154" s="7"/>
      <c r="K154" s="7"/>
      <c r="L154" s="7"/>
      <c r="M154" s="7"/>
      <c r="N154" s="7"/>
      <c r="O154" s="7"/>
      <c r="P154" s="46"/>
      <c r="Q154" s="454" t="str">
        <f t="shared" si="6"/>
        <v/>
      </c>
      <c r="R154" s="39"/>
      <c r="S154" s="7"/>
      <c r="T154" s="7"/>
      <c r="U154" s="7"/>
      <c r="V154" s="7"/>
      <c r="W154" s="7"/>
      <c r="X154" s="7"/>
      <c r="Y154" s="7"/>
      <c r="Z154" s="7"/>
      <c r="AA154" s="46"/>
      <c r="AB154" s="224" t="str">
        <f t="shared" si="7"/>
        <v/>
      </c>
      <c r="AC154" s="39"/>
      <c r="AD154" s="7"/>
      <c r="AE154" s="7"/>
      <c r="AF154" s="7"/>
      <c r="AG154" s="7"/>
      <c r="AH154" s="7"/>
      <c r="AI154" s="7"/>
      <c r="AJ154" s="7"/>
      <c r="AK154" s="7"/>
      <c r="AL154" s="46"/>
      <c r="AM154" s="394" t="str">
        <f t="shared" si="8"/>
        <v/>
      </c>
    </row>
    <row r="155" spans="1:39">
      <c r="A155" s="4">
        <v>144</v>
      </c>
      <c r="B155" s="239" t="str">
        <f>IF(OR(F155=0,F155=""),"",'DAFTAR PELAJAR'!B151)</f>
        <v/>
      </c>
      <c r="C155" s="240" t="str">
        <f>IF(OR(F155=0,F155=""),"",'DAFTAR PELAJAR'!C151)</f>
        <v/>
      </c>
      <c r="D155" s="241" t="str">
        <f>IF(OR(F155=0,F155=""),"",'DAFTAR PELAJAR'!D151)</f>
        <v/>
      </c>
      <c r="E155" s="240" t="str">
        <f>IF(OR(F155=0,F155=""),"",'DAFTAR PELAJAR'!E151)</f>
        <v/>
      </c>
      <c r="F155" s="242" t="str">
        <f>IF(OR('DAFTAR PELAJAR'!J151=0,'DAFTAR PELAJAR'!J151=""),"",'DAFTAR PELAJAR'!J151)</f>
        <v/>
      </c>
      <c r="G155" s="39"/>
      <c r="H155" s="7"/>
      <c r="I155" s="7"/>
      <c r="J155" s="7"/>
      <c r="K155" s="7"/>
      <c r="L155" s="7"/>
      <c r="M155" s="7"/>
      <c r="N155" s="7"/>
      <c r="O155" s="7"/>
      <c r="P155" s="46"/>
      <c r="Q155" s="454" t="str">
        <f t="shared" si="6"/>
        <v/>
      </c>
      <c r="R155" s="39"/>
      <c r="S155" s="7"/>
      <c r="T155" s="7"/>
      <c r="U155" s="7"/>
      <c r="V155" s="7"/>
      <c r="W155" s="7"/>
      <c r="X155" s="7"/>
      <c r="Y155" s="7"/>
      <c r="Z155" s="7"/>
      <c r="AA155" s="46"/>
      <c r="AB155" s="224" t="str">
        <f t="shared" si="7"/>
        <v/>
      </c>
      <c r="AC155" s="39"/>
      <c r="AD155" s="7"/>
      <c r="AE155" s="7"/>
      <c r="AF155" s="7"/>
      <c r="AG155" s="7"/>
      <c r="AH155" s="7"/>
      <c r="AI155" s="7"/>
      <c r="AJ155" s="7"/>
      <c r="AK155" s="7"/>
      <c r="AL155" s="46"/>
      <c r="AM155" s="394" t="str">
        <f t="shared" si="8"/>
        <v/>
      </c>
    </row>
    <row r="156" spans="1:39">
      <c r="A156" s="4">
        <v>145</v>
      </c>
      <c r="B156" s="239" t="str">
        <f>IF(OR(F156=0,F156=""),"",'DAFTAR PELAJAR'!B152)</f>
        <v/>
      </c>
      <c r="C156" s="240" t="str">
        <f>IF(OR(F156=0,F156=""),"",'DAFTAR PELAJAR'!C152)</f>
        <v/>
      </c>
      <c r="D156" s="241" t="str">
        <f>IF(OR(F156=0,F156=""),"",'DAFTAR PELAJAR'!D152)</f>
        <v/>
      </c>
      <c r="E156" s="240" t="str">
        <f>IF(OR(F156=0,F156=""),"",'DAFTAR PELAJAR'!E152)</f>
        <v/>
      </c>
      <c r="F156" s="242" t="str">
        <f>IF(OR('DAFTAR PELAJAR'!J152=0,'DAFTAR PELAJAR'!J152=""),"",'DAFTAR PELAJAR'!J152)</f>
        <v/>
      </c>
      <c r="G156" s="39"/>
      <c r="H156" s="7"/>
      <c r="I156" s="7"/>
      <c r="J156" s="7"/>
      <c r="K156" s="7"/>
      <c r="L156" s="7"/>
      <c r="M156" s="7"/>
      <c r="N156" s="7"/>
      <c r="O156" s="7"/>
      <c r="P156" s="46"/>
      <c r="Q156" s="454" t="str">
        <f t="shared" si="6"/>
        <v/>
      </c>
      <c r="R156" s="39"/>
      <c r="S156" s="7"/>
      <c r="T156" s="7"/>
      <c r="U156" s="7"/>
      <c r="V156" s="7"/>
      <c r="W156" s="7"/>
      <c r="X156" s="7"/>
      <c r="Y156" s="7"/>
      <c r="Z156" s="7"/>
      <c r="AA156" s="46"/>
      <c r="AB156" s="224" t="str">
        <f t="shared" si="7"/>
        <v/>
      </c>
      <c r="AC156" s="39"/>
      <c r="AD156" s="7"/>
      <c r="AE156" s="7"/>
      <c r="AF156" s="7"/>
      <c r="AG156" s="7"/>
      <c r="AH156" s="7"/>
      <c r="AI156" s="7"/>
      <c r="AJ156" s="7"/>
      <c r="AK156" s="7"/>
      <c r="AL156" s="46"/>
      <c r="AM156" s="394" t="str">
        <f t="shared" si="8"/>
        <v/>
      </c>
    </row>
    <row r="157" spans="1:39">
      <c r="A157" s="4">
        <v>146</v>
      </c>
      <c r="B157" s="239" t="str">
        <f>IF(OR(F157=0,F157=""),"",'DAFTAR PELAJAR'!B153)</f>
        <v/>
      </c>
      <c r="C157" s="240" t="str">
        <f>IF(OR(F157=0,F157=""),"",'DAFTAR PELAJAR'!C153)</f>
        <v/>
      </c>
      <c r="D157" s="241" t="str">
        <f>IF(OR(F157=0,F157=""),"",'DAFTAR PELAJAR'!D153)</f>
        <v/>
      </c>
      <c r="E157" s="240" t="str">
        <f>IF(OR(F157=0,F157=""),"",'DAFTAR PELAJAR'!E153)</f>
        <v/>
      </c>
      <c r="F157" s="242" t="str">
        <f>IF(OR('DAFTAR PELAJAR'!J153=0,'DAFTAR PELAJAR'!J153=""),"",'DAFTAR PELAJAR'!J153)</f>
        <v/>
      </c>
      <c r="G157" s="39"/>
      <c r="H157" s="7"/>
      <c r="I157" s="7"/>
      <c r="J157" s="7"/>
      <c r="K157" s="7"/>
      <c r="L157" s="7"/>
      <c r="M157" s="7"/>
      <c r="N157" s="7"/>
      <c r="O157" s="7"/>
      <c r="P157" s="46"/>
      <c r="Q157" s="454" t="str">
        <f t="shared" si="6"/>
        <v/>
      </c>
      <c r="R157" s="39"/>
      <c r="S157" s="7"/>
      <c r="T157" s="7"/>
      <c r="U157" s="7"/>
      <c r="V157" s="7"/>
      <c r="W157" s="7"/>
      <c r="X157" s="7"/>
      <c r="Y157" s="7"/>
      <c r="Z157" s="7"/>
      <c r="AA157" s="46"/>
      <c r="AB157" s="224" t="str">
        <f t="shared" si="7"/>
        <v/>
      </c>
      <c r="AC157" s="39"/>
      <c r="AD157" s="7"/>
      <c r="AE157" s="7"/>
      <c r="AF157" s="7"/>
      <c r="AG157" s="7"/>
      <c r="AH157" s="7"/>
      <c r="AI157" s="7"/>
      <c r="AJ157" s="7"/>
      <c r="AK157" s="7"/>
      <c r="AL157" s="46"/>
      <c r="AM157" s="394" t="str">
        <f t="shared" si="8"/>
        <v/>
      </c>
    </row>
    <row r="158" spans="1:39">
      <c r="A158" s="4">
        <v>147</v>
      </c>
      <c r="B158" s="239" t="str">
        <f>IF(OR(F158=0,F158=""),"",'DAFTAR PELAJAR'!B154)</f>
        <v/>
      </c>
      <c r="C158" s="240" t="str">
        <f>IF(OR(F158=0,F158=""),"",'DAFTAR PELAJAR'!C154)</f>
        <v/>
      </c>
      <c r="D158" s="241" t="str">
        <f>IF(OR(F158=0,F158=""),"",'DAFTAR PELAJAR'!D154)</f>
        <v/>
      </c>
      <c r="E158" s="240" t="str">
        <f>IF(OR(F158=0,F158=""),"",'DAFTAR PELAJAR'!E154)</f>
        <v/>
      </c>
      <c r="F158" s="242" t="str">
        <f>IF(OR('DAFTAR PELAJAR'!J154=0,'DAFTAR PELAJAR'!J154=""),"",'DAFTAR PELAJAR'!J154)</f>
        <v/>
      </c>
      <c r="G158" s="39"/>
      <c r="H158" s="7"/>
      <c r="I158" s="7"/>
      <c r="J158" s="7"/>
      <c r="K158" s="7"/>
      <c r="L158" s="7"/>
      <c r="M158" s="7"/>
      <c r="N158" s="7"/>
      <c r="O158" s="7"/>
      <c r="P158" s="46"/>
      <c r="Q158" s="454" t="str">
        <f t="shared" si="6"/>
        <v/>
      </c>
      <c r="R158" s="39"/>
      <c r="S158" s="7"/>
      <c r="T158" s="7"/>
      <c r="U158" s="7"/>
      <c r="V158" s="7"/>
      <c r="W158" s="7"/>
      <c r="X158" s="7"/>
      <c r="Y158" s="7"/>
      <c r="Z158" s="7"/>
      <c r="AA158" s="46"/>
      <c r="AB158" s="224" t="str">
        <f t="shared" si="7"/>
        <v/>
      </c>
      <c r="AC158" s="39"/>
      <c r="AD158" s="7"/>
      <c r="AE158" s="7"/>
      <c r="AF158" s="7"/>
      <c r="AG158" s="7"/>
      <c r="AH158" s="7"/>
      <c r="AI158" s="7"/>
      <c r="AJ158" s="7"/>
      <c r="AK158" s="7"/>
      <c r="AL158" s="46"/>
      <c r="AM158" s="394" t="str">
        <f t="shared" si="8"/>
        <v/>
      </c>
    </row>
    <row r="159" spans="1:39">
      <c r="A159" s="4">
        <v>148</v>
      </c>
      <c r="B159" s="239" t="str">
        <f>IF(OR(F159=0,F159=""),"",'DAFTAR PELAJAR'!B155)</f>
        <v/>
      </c>
      <c r="C159" s="240" t="str">
        <f>IF(OR(F159=0,F159=""),"",'DAFTAR PELAJAR'!C155)</f>
        <v/>
      </c>
      <c r="D159" s="241" t="str">
        <f>IF(OR(F159=0,F159=""),"",'DAFTAR PELAJAR'!D155)</f>
        <v/>
      </c>
      <c r="E159" s="240" t="str">
        <f>IF(OR(F159=0,F159=""),"",'DAFTAR PELAJAR'!E155)</f>
        <v/>
      </c>
      <c r="F159" s="242" t="str">
        <f>IF(OR('DAFTAR PELAJAR'!J155=0,'DAFTAR PELAJAR'!J155=""),"",'DAFTAR PELAJAR'!J155)</f>
        <v/>
      </c>
      <c r="G159" s="39"/>
      <c r="H159" s="7"/>
      <c r="I159" s="7"/>
      <c r="J159" s="7"/>
      <c r="K159" s="7"/>
      <c r="L159" s="7"/>
      <c r="M159" s="7"/>
      <c r="N159" s="7"/>
      <c r="O159" s="7"/>
      <c r="P159" s="46"/>
      <c r="Q159" s="454" t="str">
        <f t="shared" si="6"/>
        <v/>
      </c>
      <c r="R159" s="39"/>
      <c r="S159" s="7"/>
      <c r="T159" s="7"/>
      <c r="U159" s="7"/>
      <c r="V159" s="7"/>
      <c r="W159" s="7"/>
      <c r="X159" s="7"/>
      <c r="Y159" s="7"/>
      <c r="Z159" s="7"/>
      <c r="AA159" s="46"/>
      <c r="AB159" s="224" t="str">
        <f t="shared" si="7"/>
        <v/>
      </c>
      <c r="AC159" s="39"/>
      <c r="AD159" s="7"/>
      <c r="AE159" s="7"/>
      <c r="AF159" s="7"/>
      <c r="AG159" s="7"/>
      <c r="AH159" s="7"/>
      <c r="AI159" s="7"/>
      <c r="AJ159" s="7"/>
      <c r="AK159" s="7"/>
      <c r="AL159" s="46"/>
      <c r="AM159" s="394" t="str">
        <f t="shared" si="8"/>
        <v/>
      </c>
    </row>
    <row r="160" spans="1:39">
      <c r="A160" s="4">
        <v>149</v>
      </c>
      <c r="B160" s="239" t="str">
        <f>IF(OR(F160=0,F160=""),"",'DAFTAR PELAJAR'!B156)</f>
        <v/>
      </c>
      <c r="C160" s="240" t="str">
        <f>IF(OR(F160=0,F160=""),"",'DAFTAR PELAJAR'!C156)</f>
        <v/>
      </c>
      <c r="D160" s="241" t="str">
        <f>IF(OR(F160=0,F160=""),"",'DAFTAR PELAJAR'!D156)</f>
        <v/>
      </c>
      <c r="E160" s="240" t="str">
        <f>IF(OR(F160=0,F160=""),"",'DAFTAR PELAJAR'!E156)</f>
        <v/>
      </c>
      <c r="F160" s="242" t="str">
        <f>IF(OR('DAFTAR PELAJAR'!J156=0,'DAFTAR PELAJAR'!J156=""),"",'DAFTAR PELAJAR'!J156)</f>
        <v/>
      </c>
      <c r="G160" s="39"/>
      <c r="H160" s="7"/>
      <c r="I160" s="7"/>
      <c r="J160" s="7"/>
      <c r="K160" s="7"/>
      <c r="L160" s="7"/>
      <c r="M160" s="7"/>
      <c r="N160" s="7"/>
      <c r="O160" s="7"/>
      <c r="P160" s="46"/>
      <c r="Q160" s="454" t="str">
        <f t="shared" si="6"/>
        <v/>
      </c>
      <c r="R160" s="39"/>
      <c r="S160" s="7"/>
      <c r="T160" s="7"/>
      <c r="U160" s="7"/>
      <c r="V160" s="7"/>
      <c r="W160" s="7"/>
      <c r="X160" s="7"/>
      <c r="Y160" s="7"/>
      <c r="Z160" s="7"/>
      <c r="AA160" s="46"/>
      <c r="AB160" s="224" t="str">
        <f t="shared" si="7"/>
        <v/>
      </c>
      <c r="AC160" s="39"/>
      <c r="AD160" s="7"/>
      <c r="AE160" s="7"/>
      <c r="AF160" s="7"/>
      <c r="AG160" s="7"/>
      <c r="AH160" s="7"/>
      <c r="AI160" s="7"/>
      <c r="AJ160" s="7"/>
      <c r="AK160" s="7"/>
      <c r="AL160" s="46"/>
      <c r="AM160" s="394" t="str">
        <f t="shared" si="8"/>
        <v/>
      </c>
    </row>
    <row r="161" spans="1:39">
      <c r="A161" s="4">
        <v>150</v>
      </c>
      <c r="B161" s="239" t="str">
        <f>IF(OR(F161=0,F161=""),"",'DAFTAR PELAJAR'!B157)</f>
        <v/>
      </c>
      <c r="C161" s="240" t="str">
        <f>IF(OR(F161=0,F161=""),"",'DAFTAR PELAJAR'!C157)</f>
        <v/>
      </c>
      <c r="D161" s="241" t="str">
        <f>IF(OR(F161=0,F161=""),"",'DAFTAR PELAJAR'!D157)</f>
        <v/>
      </c>
      <c r="E161" s="240" t="str">
        <f>IF(OR(F161=0,F161=""),"",'DAFTAR PELAJAR'!E157)</f>
        <v/>
      </c>
      <c r="F161" s="242" t="str">
        <f>IF(OR('DAFTAR PELAJAR'!J157=0,'DAFTAR PELAJAR'!J157=""),"",'DAFTAR PELAJAR'!J157)</f>
        <v/>
      </c>
      <c r="G161" s="39"/>
      <c r="H161" s="7"/>
      <c r="I161" s="7"/>
      <c r="J161" s="7"/>
      <c r="K161" s="7"/>
      <c r="L161" s="7"/>
      <c r="M161" s="7"/>
      <c r="N161" s="7"/>
      <c r="O161" s="7"/>
      <c r="P161" s="46"/>
      <c r="Q161" s="454" t="str">
        <f t="shared" si="6"/>
        <v/>
      </c>
      <c r="R161" s="39"/>
      <c r="S161" s="7"/>
      <c r="T161" s="7"/>
      <c r="U161" s="7"/>
      <c r="V161" s="7"/>
      <c r="W161" s="7"/>
      <c r="X161" s="7"/>
      <c r="Y161" s="7"/>
      <c r="Z161" s="7"/>
      <c r="AA161" s="46"/>
      <c r="AB161" s="224" t="str">
        <f t="shared" si="7"/>
        <v/>
      </c>
      <c r="AC161" s="39"/>
      <c r="AD161" s="7"/>
      <c r="AE161" s="7"/>
      <c r="AF161" s="7"/>
      <c r="AG161" s="7"/>
      <c r="AH161" s="7"/>
      <c r="AI161" s="7"/>
      <c r="AJ161" s="7"/>
      <c r="AK161" s="7"/>
      <c r="AL161" s="46"/>
      <c r="AM161" s="394" t="str">
        <f t="shared" si="8"/>
        <v/>
      </c>
    </row>
    <row r="162" spans="1:39">
      <c r="A162" s="4">
        <v>151</v>
      </c>
      <c r="B162" s="239" t="str">
        <f>IF(OR(F162=0,F162=""),"",'DAFTAR PELAJAR'!B158)</f>
        <v/>
      </c>
      <c r="C162" s="240" t="str">
        <f>IF(OR(F162=0,F162=""),"",'DAFTAR PELAJAR'!C158)</f>
        <v/>
      </c>
      <c r="D162" s="241" t="str">
        <f>IF(OR(F162=0,F162=""),"",'DAFTAR PELAJAR'!D158)</f>
        <v/>
      </c>
      <c r="E162" s="240" t="str">
        <f>IF(OR(F162=0,F162=""),"",'DAFTAR PELAJAR'!E158)</f>
        <v/>
      </c>
      <c r="F162" s="242" t="str">
        <f>IF(OR('DAFTAR PELAJAR'!J158=0,'DAFTAR PELAJAR'!J158=""),"",'DAFTAR PELAJAR'!J158)</f>
        <v/>
      </c>
      <c r="G162" s="39"/>
      <c r="H162" s="7"/>
      <c r="I162" s="7"/>
      <c r="J162" s="7"/>
      <c r="K162" s="7"/>
      <c r="L162" s="7"/>
      <c r="M162" s="7"/>
      <c r="N162" s="7"/>
      <c r="O162" s="7"/>
      <c r="P162" s="46"/>
      <c r="Q162" s="454" t="str">
        <f t="shared" si="6"/>
        <v/>
      </c>
      <c r="R162" s="39"/>
      <c r="S162" s="7"/>
      <c r="T162" s="7"/>
      <c r="U162" s="7"/>
      <c r="V162" s="7"/>
      <c r="W162" s="7"/>
      <c r="X162" s="7"/>
      <c r="Y162" s="7"/>
      <c r="Z162" s="7"/>
      <c r="AA162" s="46"/>
      <c r="AB162" s="224" t="str">
        <f t="shared" si="7"/>
        <v/>
      </c>
      <c r="AC162" s="39"/>
      <c r="AD162" s="7"/>
      <c r="AE162" s="7"/>
      <c r="AF162" s="7"/>
      <c r="AG162" s="7"/>
      <c r="AH162" s="7"/>
      <c r="AI162" s="7"/>
      <c r="AJ162" s="7"/>
      <c r="AK162" s="7"/>
      <c r="AL162" s="46"/>
      <c r="AM162" s="394" t="str">
        <f t="shared" si="8"/>
        <v/>
      </c>
    </row>
    <row r="163" spans="1:39">
      <c r="A163" s="4">
        <v>152</v>
      </c>
      <c r="B163" s="239" t="str">
        <f>IF(OR(F163=0,F163=""),"",'DAFTAR PELAJAR'!B159)</f>
        <v/>
      </c>
      <c r="C163" s="240" t="str">
        <f>IF(OR(F163=0,F163=""),"",'DAFTAR PELAJAR'!C159)</f>
        <v/>
      </c>
      <c r="D163" s="241" t="str">
        <f>IF(OR(F163=0,F163=""),"",'DAFTAR PELAJAR'!D159)</f>
        <v/>
      </c>
      <c r="E163" s="240" t="str">
        <f>IF(OR(F163=0,F163=""),"",'DAFTAR PELAJAR'!E159)</f>
        <v/>
      </c>
      <c r="F163" s="242" t="str">
        <f>IF(OR('DAFTAR PELAJAR'!J159=0,'DAFTAR PELAJAR'!J159=""),"",'DAFTAR PELAJAR'!J159)</f>
        <v/>
      </c>
      <c r="G163" s="39"/>
      <c r="H163" s="7"/>
      <c r="I163" s="7"/>
      <c r="J163" s="7"/>
      <c r="K163" s="7"/>
      <c r="L163" s="7"/>
      <c r="M163" s="7"/>
      <c r="N163" s="7"/>
      <c r="O163" s="7"/>
      <c r="P163" s="46"/>
      <c r="Q163" s="454" t="str">
        <f t="shared" si="6"/>
        <v/>
      </c>
      <c r="R163" s="39"/>
      <c r="S163" s="7"/>
      <c r="T163" s="7"/>
      <c r="U163" s="7"/>
      <c r="V163" s="7"/>
      <c r="W163" s="7"/>
      <c r="X163" s="7"/>
      <c r="Y163" s="7"/>
      <c r="Z163" s="7"/>
      <c r="AA163" s="46"/>
      <c r="AB163" s="224" t="str">
        <f t="shared" si="7"/>
        <v/>
      </c>
      <c r="AC163" s="39"/>
      <c r="AD163" s="7"/>
      <c r="AE163" s="7"/>
      <c r="AF163" s="7"/>
      <c r="AG163" s="7"/>
      <c r="AH163" s="7"/>
      <c r="AI163" s="7"/>
      <c r="AJ163" s="7"/>
      <c r="AK163" s="7"/>
      <c r="AL163" s="46"/>
      <c r="AM163" s="394" t="str">
        <f t="shared" si="8"/>
        <v/>
      </c>
    </row>
    <row r="164" spans="1:39">
      <c r="A164" s="4">
        <v>153</v>
      </c>
      <c r="B164" s="239" t="str">
        <f>IF(OR(F164=0,F164=""),"",'DAFTAR PELAJAR'!B160)</f>
        <v/>
      </c>
      <c r="C164" s="240" t="str">
        <f>IF(OR(F164=0,F164=""),"",'DAFTAR PELAJAR'!C160)</f>
        <v/>
      </c>
      <c r="D164" s="241" t="str">
        <f>IF(OR(F164=0,F164=""),"",'DAFTAR PELAJAR'!D160)</f>
        <v/>
      </c>
      <c r="E164" s="240" t="str">
        <f>IF(OR(F164=0,F164=""),"",'DAFTAR PELAJAR'!E160)</f>
        <v/>
      </c>
      <c r="F164" s="242" t="str">
        <f>IF(OR('DAFTAR PELAJAR'!J160=0,'DAFTAR PELAJAR'!J160=""),"",'DAFTAR PELAJAR'!J160)</f>
        <v/>
      </c>
      <c r="G164" s="39"/>
      <c r="H164" s="7"/>
      <c r="I164" s="7"/>
      <c r="J164" s="7"/>
      <c r="K164" s="7"/>
      <c r="L164" s="7"/>
      <c r="M164" s="7"/>
      <c r="N164" s="7"/>
      <c r="O164" s="7"/>
      <c r="P164" s="46"/>
      <c r="Q164" s="454" t="str">
        <f t="shared" si="6"/>
        <v/>
      </c>
      <c r="R164" s="39"/>
      <c r="S164" s="7"/>
      <c r="T164" s="7"/>
      <c r="U164" s="7"/>
      <c r="V164" s="7"/>
      <c r="W164" s="7"/>
      <c r="X164" s="7"/>
      <c r="Y164" s="7"/>
      <c r="Z164" s="7"/>
      <c r="AA164" s="46"/>
      <c r="AB164" s="224" t="str">
        <f t="shared" si="7"/>
        <v/>
      </c>
      <c r="AC164" s="39"/>
      <c r="AD164" s="7"/>
      <c r="AE164" s="7"/>
      <c r="AF164" s="7"/>
      <c r="AG164" s="7"/>
      <c r="AH164" s="7"/>
      <c r="AI164" s="7"/>
      <c r="AJ164" s="7"/>
      <c r="AK164" s="7"/>
      <c r="AL164" s="46"/>
      <c r="AM164" s="394" t="str">
        <f t="shared" si="8"/>
        <v/>
      </c>
    </row>
    <row r="165" spans="1:39">
      <c r="A165" s="4">
        <v>154</v>
      </c>
      <c r="B165" s="239" t="str">
        <f>IF(OR(F165=0,F165=""),"",'DAFTAR PELAJAR'!B161)</f>
        <v/>
      </c>
      <c r="C165" s="240" t="str">
        <f>IF(OR(F165=0,F165=""),"",'DAFTAR PELAJAR'!C161)</f>
        <v/>
      </c>
      <c r="D165" s="241" t="str">
        <f>IF(OR(F165=0,F165=""),"",'DAFTAR PELAJAR'!D161)</f>
        <v/>
      </c>
      <c r="E165" s="240" t="str">
        <f>IF(OR(F165=0,F165=""),"",'DAFTAR PELAJAR'!E161)</f>
        <v/>
      </c>
      <c r="F165" s="242" t="str">
        <f>IF(OR('DAFTAR PELAJAR'!J161=0,'DAFTAR PELAJAR'!J161=""),"",'DAFTAR PELAJAR'!J161)</f>
        <v/>
      </c>
      <c r="G165" s="39"/>
      <c r="H165" s="7"/>
      <c r="I165" s="7"/>
      <c r="J165" s="7"/>
      <c r="K165" s="7"/>
      <c r="L165" s="7"/>
      <c r="M165" s="7"/>
      <c r="N165" s="7"/>
      <c r="O165" s="7"/>
      <c r="P165" s="46"/>
      <c r="Q165" s="454" t="str">
        <f t="shared" si="6"/>
        <v/>
      </c>
      <c r="R165" s="39"/>
      <c r="S165" s="7"/>
      <c r="T165" s="7"/>
      <c r="U165" s="7"/>
      <c r="V165" s="7"/>
      <c r="W165" s="7"/>
      <c r="X165" s="7"/>
      <c r="Y165" s="7"/>
      <c r="Z165" s="7"/>
      <c r="AA165" s="46"/>
      <c r="AB165" s="224" t="str">
        <f t="shared" si="7"/>
        <v/>
      </c>
      <c r="AC165" s="39"/>
      <c r="AD165" s="7"/>
      <c r="AE165" s="7"/>
      <c r="AF165" s="7"/>
      <c r="AG165" s="7"/>
      <c r="AH165" s="7"/>
      <c r="AI165" s="7"/>
      <c r="AJ165" s="7"/>
      <c r="AK165" s="7"/>
      <c r="AL165" s="46"/>
      <c r="AM165" s="394" t="str">
        <f t="shared" si="8"/>
        <v/>
      </c>
    </row>
    <row r="166" spans="1:39">
      <c r="A166" s="4">
        <v>155</v>
      </c>
      <c r="B166" s="239" t="str">
        <f>IF(OR(F166=0,F166=""),"",'DAFTAR PELAJAR'!B162)</f>
        <v/>
      </c>
      <c r="C166" s="240" t="str">
        <f>IF(OR(F166=0,F166=""),"",'DAFTAR PELAJAR'!C162)</f>
        <v/>
      </c>
      <c r="D166" s="241" t="str">
        <f>IF(OR(F166=0,F166=""),"",'DAFTAR PELAJAR'!D162)</f>
        <v/>
      </c>
      <c r="E166" s="240" t="str">
        <f>IF(OR(F166=0,F166=""),"",'DAFTAR PELAJAR'!E162)</f>
        <v/>
      </c>
      <c r="F166" s="242" t="str">
        <f>IF(OR('DAFTAR PELAJAR'!J162=0,'DAFTAR PELAJAR'!J162=""),"",'DAFTAR PELAJAR'!J162)</f>
        <v/>
      </c>
      <c r="G166" s="39"/>
      <c r="H166" s="7"/>
      <c r="I166" s="7"/>
      <c r="J166" s="7"/>
      <c r="K166" s="7"/>
      <c r="L166" s="7"/>
      <c r="M166" s="7"/>
      <c r="N166" s="7"/>
      <c r="O166" s="7"/>
      <c r="P166" s="46"/>
      <c r="Q166" s="454" t="str">
        <f t="shared" si="6"/>
        <v/>
      </c>
      <c r="R166" s="39"/>
      <c r="S166" s="7"/>
      <c r="T166" s="7"/>
      <c r="U166" s="7"/>
      <c r="V166" s="7"/>
      <c r="W166" s="7"/>
      <c r="X166" s="7"/>
      <c r="Y166" s="7"/>
      <c r="Z166" s="7"/>
      <c r="AA166" s="46"/>
      <c r="AB166" s="224" t="str">
        <f t="shared" si="7"/>
        <v/>
      </c>
      <c r="AC166" s="39"/>
      <c r="AD166" s="7"/>
      <c r="AE166" s="7"/>
      <c r="AF166" s="7"/>
      <c r="AG166" s="7"/>
      <c r="AH166" s="7"/>
      <c r="AI166" s="7"/>
      <c r="AJ166" s="7"/>
      <c r="AK166" s="7"/>
      <c r="AL166" s="46"/>
      <c r="AM166" s="394" t="str">
        <f t="shared" si="8"/>
        <v/>
      </c>
    </row>
    <row r="167" spans="1:39">
      <c r="A167" s="4">
        <v>156</v>
      </c>
      <c r="B167" s="239" t="str">
        <f>IF(OR(F167=0,F167=""),"",'DAFTAR PELAJAR'!B163)</f>
        <v/>
      </c>
      <c r="C167" s="240" t="str">
        <f>IF(OR(F167=0,F167=""),"",'DAFTAR PELAJAR'!C163)</f>
        <v/>
      </c>
      <c r="D167" s="241" t="str">
        <f>IF(OR(F167=0,F167=""),"",'DAFTAR PELAJAR'!D163)</f>
        <v/>
      </c>
      <c r="E167" s="240" t="str">
        <f>IF(OR(F167=0,F167=""),"",'DAFTAR PELAJAR'!E163)</f>
        <v/>
      </c>
      <c r="F167" s="242" t="str">
        <f>IF(OR('DAFTAR PELAJAR'!J163=0,'DAFTAR PELAJAR'!J163=""),"",'DAFTAR PELAJAR'!J163)</f>
        <v/>
      </c>
      <c r="G167" s="39"/>
      <c r="H167" s="7"/>
      <c r="I167" s="7"/>
      <c r="J167" s="7"/>
      <c r="K167" s="7"/>
      <c r="L167" s="7"/>
      <c r="M167" s="7"/>
      <c r="N167" s="7"/>
      <c r="O167" s="7"/>
      <c r="P167" s="46"/>
      <c r="Q167" s="454" t="str">
        <f t="shared" si="6"/>
        <v/>
      </c>
      <c r="R167" s="39"/>
      <c r="S167" s="7"/>
      <c r="T167" s="7"/>
      <c r="U167" s="7"/>
      <c r="V167" s="7"/>
      <c r="W167" s="7"/>
      <c r="X167" s="7"/>
      <c r="Y167" s="7"/>
      <c r="Z167" s="7"/>
      <c r="AA167" s="46"/>
      <c r="AB167" s="224" t="str">
        <f t="shared" si="7"/>
        <v/>
      </c>
      <c r="AC167" s="39"/>
      <c r="AD167" s="7"/>
      <c r="AE167" s="7"/>
      <c r="AF167" s="7"/>
      <c r="AG167" s="7"/>
      <c r="AH167" s="7"/>
      <c r="AI167" s="7"/>
      <c r="AJ167" s="7"/>
      <c r="AK167" s="7"/>
      <c r="AL167" s="46"/>
      <c r="AM167" s="394" t="str">
        <f t="shared" si="8"/>
        <v/>
      </c>
    </row>
    <row r="168" spans="1:39">
      <c r="A168" s="4">
        <v>157</v>
      </c>
      <c r="B168" s="239" t="str">
        <f>IF(OR(F168=0,F168=""),"",'DAFTAR PELAJAR'!B164)</f>
        <v/>
      </c>
      <c r="C168" s="240" t="str">
        <f>IF(OR(F168=0,F168=""),"",'DAFTAR PELAJAR'!C164)</f>
        <v/>
      </c>
      <c r="D168" s="241" t="str">
        <f>IF(OR(F168=0,F168=""),"",'DAFTAR PELAJAR'!D164)</f>
        <v/>
      </c>
      <c r="E168" s="240" t="str">
        <f>IF(OR(F168=0,F168=""),"",'DAFTAR PELAJAR'!E164)</f>
        <v/>
      </c>
      <c r="F168" s="242" t="str">
        <f>IF(OR('DAFTAR PELAJAR'!J164=0,'DAFTAR PELAJAR'!J164=""),"",'DAFTAR PELAJAR'!J164)</f>
        <v/>
      </c>
      <c r="G168" s="39"/>
      <c r="H168" s="7"/>
      <c r="I168" s="7"/>
      <c r="J168" s="7"/>
      <c r="K168" s="7"/>
      <c r="L168" s="7"/>
      <c r="M168" s="7"/>
      <c r="N168" s="7"/>
      <c r="O168" s="7"/>
      <c r="P168" s="46"/>
      <c r="Q168" s="454" t="str">
        <f t="shared" si="6"/>
        <v/>
      </c>
      <c r="R168" s="39"/>
      <c r="S168" s="7"/>
      <c r="T168" s="7"/>
      <c r="U168" s="7"/>
      <c r="V168" s="7"/>
      <c r="W168" s="7"/>
      <c r="X168" s="7"/>
      <c r="Y168" s="7"/>
      <c r="Z168" s="7"/>
      <c r="AA168" s="46"/>
      <c r="AB168" s="224" t="str">
        <f t="shared" si="7"/>
        <v/>
      </c>
      <c r="AC168" s="39"/>
      <c r="AD168" s="7"/>
      <c r="AE168" s="7"/>
      <c r="AF168" s="7"/>
      <c r="AG168" s="7"/>
      <c r="AH168" s="7"/>
      <c r="AI168" s="7"/>
      <c r="AJ168" s="7"/>
      <c r="AK168" s="7"/>
      <c r="AL168" s="46"/>
      <c r="AM168" s="394" t="str">
        <f t="shared" si="8"/>
        <v/>
      </c>
    </row>
    <row r="169" spans="1:39">
      <c r="A169" s="4">
        <v>158</v>
      </c>
      <c r="B169" s="239" t="str">
        <f>IF(OR(F169=0,F169=""),"",'DAFTAR PELAJAR'!B165)</f>
        <v/>
      </c>
      <c r="C169" s="240" t="str">
        <f>IF(OR(F169=0,F169=""),"",'DAFTAR PELAJAR'!C165)</f>
        <v/>
      </c>
      <c r="D169" s="241" t="str">
        <f>IF(OR(F169=0,F169=""),"",'DAFTAR PELAJAR'!D165)</f>
        <v/>
      </c>
      <c r="E169" s="240" t="str">
        <f>IF(OR(F169=0,F169=""),"",'DAFTAR PELAJAR'!E165)</f>
        <v/>
      </c>
      <c r="F169" s="242" t="str">
        <f>IF(OR('DAFTAR PELAJAR'!J165=0,'DAFTAR PELAJAR'!J165=""),"",'DAFTAR PELAJAR'!J165)</f>
        <v/>
      </c>
      <c r="G169" s="39"/>
      <c r="H169" s="7"/>
      <c r="I169" s="7"/>
      <c r="J169" s="7"/>
      <c r="K169" s="7"/>
      <c r="L169" s="7"/>
      <c r="M169" s="7"/>
      <c r="N169" s="7"/>
      <c r="O169" s="7"/>
      <c r="P169" s="46"/>
      <c r="Q169" s="454" t="str">
        <f t="shared" si="6"/>
        <v/>
      </c>
      <c r="R169" s="39"/>
      <c r="S169" s="7"/>
      <c r="T169" s="7"/>
      <c r="U169" s="7"/>
      <c r="V169" s="7"/>
      <c r="W169" s="7"/>
      <c r="X169" s="7"/>
      <c r="Y169" s="7"/>
      <c r="Z169" s="7"/>
      <c r="AA169" s="46"/>
      <c r="AB169" s="224" t="str">
        <f t="shared" si="7"/>
        <v/>
      </c>
      <c r="AC169" s="39"/>
      <c r="AD169" s="7"/>
      <c r="AE169" s="7"/>
      <c r="AF169" s="7"/>
      <c r="AG169" s="7"/>
      <c r="AH169" s="7"/>
      <c r="AI169" s="7"/>
      <c r="AJ169" s="7"/>
      <c r="AK169" s="7"/>
      <c r="AL169" s="46"/>
      <c r="AM169" s="394" t="str">
        <f t="shared" si="8"/>
        <v/>
      </c>
    </row>
    <row r="170" spans="1:39">
      <c r="A170" s="4">
        <v>159</v>
      </c>
      <c r="B170" s="239" t="str">
        <f>IF(OR(F170=0,F170=""),"",'DAFTAR PELAJAR'!B166)</f>
        <v/>
      </c>
      <c r="C170" s="240" t="str">
        <f>IF(OR(F170=0,F170=""),"",'DAFTAR PELAJAR'!C166)</f>
        <v/>
      </c>
      <c r="D170" s="241" t="str">
        <f>IF(OR(F170=0,F170=""),"",'DAFTAR PELAJAR'!D166)</f>
        <v/>
      </c>
      <c r="E170" s="240" t="str">
        <f>IF(OR(F170=0,F170=""),"",'DAFTAR PELAJAR'!E166)</f>
        <v/>
      </c>
      <c r="F170" s="242" t="str">
        <f>IF(OR('DAFTAR PELAJAR'!J166=0,'DAFTAR PELAJAR'!J166=""),"",'DAFTAR PELAJAR'!J166)</f>
        <v/>
      </c>
      <c r="G170" s="39"/>
      <c r="H170" s="7"/>
      <c r="I170" s="7"/>
      <c r="J170" s="7"/>
      <c r="K170" s="7"/>
      <c r="L170" s="7"/>
      <c r="M170" s="7"/>
      <c r="N170" s="7"/>
      <c r="O170" s="7"/>
      <c r="P170" s="46"/>
      <c r="Q170" s="454" t="str">
        <f t="shared" si="6"/>
        <v/>
      </c>
      <c r="R170" s="39"/>
      <c r="S170" s="7"/>
      <c r="T170" s="7"/>
      <c r="U170" s="7"/>
      <c r="V170" s="7"/>
      <c r="W170" s="7"/>
      <c r="X170" s="7"/>
      <c r="Y170" s="7"/>
      <c r="Z170" s="7"/>
      <c r="AA170" s="46"/>
      <c r="AB170" s="224" t="str">
        <f t="shared" si="7"/>
        <v/>
      </c>
      <c r="AC170" s="39"/>
      <c r="AD170" s="7"/>
      <c r="AE170" s="7"/>
      <c r="AF170" s="7"/>
      <c r="AG170" s="7"/>
      <c r="AH170" s="7"/>
      <c r="AI170" s="7"/>
      <c r="AJ170" s="7"/>
      <c r="AK170" s="7"/>
      <c r="AL170" s="46"/>
      <c r="AM170" s="394" t="str">
        <f t="shared" si="8"/>
        <v/>
      </c>
    </row>
    <row r="171" spans="1:39">
      <c r="A171" s="4">
        <v>160</v>
      </c>
      <c r="B171" s="239" t="str">
        <f>IF(OR(F171=0,F171=""),"",'DAFTAR PELAJAR'!B167)</f>
        <v/>
      </c>
      <c r="C171" s="240" t="str">
        <f>IF(OR(F171=0,F171=""),"",'DAFTAR PELAJAR'!C167)</f>
        <v/>
      </c>
      <c r="D171" s="241" t="str">
        <f>IF(OR(F171=0,F171=""),"",'DAFTAR PELAJAR'!D167)</f>
        <v/>
      </c>
      <c r="E171" s="240" t="str">
        <f>IF(OR(F171=0,F171=""),"",'DAFTAR PELAJAR'!E167)</f>
        <v/>
      </c>
      <c r="F171" s="242" t="str">
        <f>IF(OR('DAFTAR PELAJAR'!J167=0,'DAFTAR PELAJAR'!J167=""),"",'DAFTAR PELAJAR'!J167)</f>
        <v/>
      </c>
      <c r="G171" s="39"/>
      <c r="H171" s="7"/>
      <c r="I171" s="7"/>
      <c r="J171" s="7"/>
      <c r="K171" s="7"/>
      <c r="L171" s="7"/>
      <c r="M171" s="7"/>
      <c r="N171" s="7"/>
      <c r="O171" s="7"/>
      <c r="P171" s="46"/>
      <c r="Q171" s="454" t="str">
        <f t="shared" si="6"/>
        <v/>
      </c>
      <c r="R171" s="39"/>
      <c r="S171" s="7"/>
      <c r="T171" s="7"/>
      <c r="U171" s="7"/>
      <c r="V171" s="7"/>
      <c r="W171" s="7"/>
      <c r="X171" s="7"/>
      <c r="Y171" s="7"/>
      <c r="Z171" s="7"/>
      <c r="AA171" s="46"/>
      <c r="AB171" s="224" t="str">
        <f t="shared" si="7"/>
        <v/>
      </c>
      <c r="AC171" s="39"/>
      <c r="AD171" s="7"/>
      <c r="AE171" s="7"/>
      <c r="AF171" s="7"/>
      <c r="AG171" s="7"/>
      <c r="AH171" s="7"/>
      <c r="AI171" s="7"/>
      <c r="AJ171" s="7"/>
      <c r="AK171" s="7"/>
      <c r="AL171" s="46"/>
      <c r="AM171" s="394" t="str">
        <f t="shared" si="8"/>
        <v/>
      </c>
    </row>
    <row r="172" spans="1:39">
      <c r="A172" s="4">
        <v>161</v>
      </c>
      <c r="B172" s="239" t="str">
        <f>IF(OR(F172=0,F172=""),"",'DAFTAR PELAJAR'!B168)</f>
        <v/>
      </c>
      <c r="C172" s="240" t="str">
        <f>IF(OR(F172=0,F172=""),"",'DAFTAR PELAJAR'!C168)</f>
        <v/>
      </c>
      <c r="D172" s="241" t="str">
        <f>IF(OR(F172=0,F172=""),"",'DAFTAR PELAJAR'!D168)</f>
        <v/>
      </c>
      <c r="E172" s="240" t="str">
        <f>IF(OR(F172=0,F172=""),"",'DAFTAR PELAJAR'!E168)</f>
        <v/>
      </c>
      <c r="F172" s="242" t="str">
        <f>IF(OR('DAFTAR PELAJAR'!J168=0,'DAFTAR PELAJAR'!J168=""),"",'DAFTAR PELAJAR'!J168)</f>
        <v/>
      </c>
      <c r="G172" s="39"/>
      <c r="H172" s="7"/>
      <c r="I172" s="7"/>
      <c r="J172" s="7"/>
      <c r="K172" s="7"/>
      <c r="L172" s="7"/>
      <c r="M172" s="7"/>
      <c r="N172" s="7"/>
      <c r="O172" s="7"/>
      <c r="P172" s="46"/>
      <c r="Q172" s="454" t="str">
        <f t="shared" si="6"/>
        <v/>
      </c>
      <c r="R172" s="39"/>
      <c r="S172" s="7"/>
      <c r="T172" s="7"/>
      <c r="U172" s="7"/>
      <c r="V172" s="7"/>
      <c r="W172" s="7"/>
      <c r="X172" s="7"/>
      <c r="Y172" s="7"/>
      <c r="Z172" s="7"/>
      <c r="AA172" s="46"/>
      <c r="AB172" s="224" t="str">
        <f t="shared" si="7"/>
        <v/>
      </c>
      <c r="AC172" s="39"/>
      <c r="AD172" s="7"/>
      <c r="AE172" s="7"/>
      <c r="AF172" s="7"/>
      <c r="AG172" s="7"/>
      <c r="AH172" s="7"/>
      <c r="AI172" s="7"/>
      <c r="AJ172" s="7"/>
      <c r="AK172" s="7"/>
      <c r="AL172" s="46"/>
      <c r="AM172" s="394" t="str">
        <f t="shared" si="8"/>
        <v/>
      </c>
    </row>
    <row r="173" spans="1:39">
      <c r="A173" s="4">
        <v>162</v>
      </c>
      <c r="B173" s="239" t="str">
        <f>IF(OR(F173=0,F173=""),"",'DAFTAR PELAJAR'!B169)</f>
        <v/>
      </c>
      <c r="C173" s="240" t="str">
        <f>IF(OR(F173=0,F173=""),"",'DAFTAR PELAJAR'!C169)</f>
        <v/>
      </c>
      <c r="D173" s="241" t="str">
        <f>IF(OR(F173=0,F173=""),"",'DAFTAR PELAJAR'!D169)</f>
        <v/>
      </c>
      <c r="E173" s="240" t="str">
        <f>IF(OR(F173=0,F173=""),"",'DAFTAR PELAJAR'!E169)</f>
        <v/>
      </c>
      <c r="F173" s="242" t="str">
        <f>IF(OR('DAFTAR PELAJAR'!J169=0,'DAFTAR PELAJAR'!J169=""),"",'DAFTAR PELAJAR'!J169)</f>
        <v/>
      </c>
      <c r="G173" s="39"/>
      <c r="H173" s="7"/>
      <c r="I173" s="7"/>
      <c r="J173" s="7"/>
      <c r="K173" s="7"/>
      <c r="L173" s="7"/>
      <c r="M173" s="7"/>
      <c r="N173" s="7"/>
      <c r="O173" s="7"/>
      <c r="P173" s="46"/>
      <c r="Q173" s="454" t="str">
        <f t="shared" si="6"/>
        <v/>
      </c>
      <c r="R173" s="39"/>
      <c r="S173" s="7"/>
      <c r="T173" s="7"/>
      <c r="U173" s="7"/>
      <c r="V173" s="7"/>
      <c r="W173" s="7"/>
      <c r="X173" s="7"/>
      <c r="Y173" s="7"/>
      <c r="Z173" s="7"/>
      <c r="AA173" s="46"/>
      <c r="AB173" s="224" t="str">
        <f t="shared" si="7"/>
        <v/>
      </c>
      <c r="AC173" s="39"/>
      <c r="AD173" s="7"/>
      <c r="AE173" s="7"/>
      <c r="AF173" s="7"/>
      <c r="AG173" s="7"/>
      <c r="AH173" s="7"/>
      <c r="AI173" s="7"/>
      <c r="AJ173" s="7"/>
      <c r="AK173" s="7"/>
      <c r="AL173" s="46"/>
      <c r="AM173" s="394" t="str">
        <f t="shared" si="8"/>
        <v/>
      </c>
    </row>
    <row r="174" spans="1:39">
      <c r="A174" s="4">
        <v>163</v>
      </c>
      <c r="B174" s="239" t="str">
        <f>IF(OR(F174=0,F174=""),"",'DAFTAR PELAJAR'!B170)</f>
        <v/>
      </c>
      <c r="C174" s="240" t="str">
        <f>IF(OR(F174=0,F174=""),"",'DAFTAR PELAJAR'!C170)</f>
        <v/>
      </c>
      <c r="D174" s="241" t="str">
        <f>IF(OR(F174=0,F174=""),"",'DAFTAR PELAJAR'!D170)</f>
        <v/>
      </c>
      <c r="E174" s="240" t="str">
        <f>IF(OR(F174=0,F174=""),"",'DAFTAR PELAJAR'!E170)</f>
        <v/>
      </c>
      <c r="F174" s="242" t="str">
        <f>IF(OR('DAFTAR PELAJAR'!J170=0,'DAFTAR PELAJAR'!J170=""),"",'DAFTAR PELAJAR'!J170)</f>
        <v/>
      </c>
      <c r="G174" s="39"/>
      <c r="H174" s="7"/>
      <c r="I174" s="7"/>
      <c r="J174" s="7"/>
      <c r="K174" s="7"/>
      <c r="L174" s="7"/>
      <c r="M174" s="7"/>
      <c r="N174" s="7"/>
      <c r="O174" s="7"/>
      <c r="P174" s="46"/>
      <c r="Q174" s="454" t="str">
        <f t="shared" si="6"/>
        <v/>
      </c>
      <c r="R174" s="39"/>
      <c r="S174" s="7"/>
      <c r="T174" s="7"/>
      <c r="U174" s="7"/>
      <c r="V174" s="7"/>
      <c r="W174" s="7"/>
      <c r="X174" s="7"/>
      <c r="Y174" s="7"/>
      <c r="Z174" s="7"/>
      <c r="AA174" s="46"/>
      <c r="AB174" s="224" t="str">
        <f t="shared" si="7"/>
        <v/>
      </c>
      <c r="AC174" s="39"/>
      <c r="AD174" s="7"/>
      <c r="AE174" s="7"/>
      <c r="AF174" s="7"/>
      <c r="AG174" s="7"/>
      <c r="AH174" s="7"/>
      <c r="AI174" s="7"/>
      <c r="AJ174" s="7"/>
      <c r="AK174" s="7"/>
      <c r="AL174" s="46"/>
      <c r="AM174" s="394" t="str">
        <f t="shared" si="8"/>
        <v/>
      </c>
    </row>
    <row r="175" spans="1:39">
      <c r="A175" s="4">
        <v>164</v>
      </c>
      <c r="B175" s="239" t="str">
        <f>IF(OR(F175=0,F175=""),"",'DAFTAR PELAJAR'!B171)</f>
        <v/>
      </c>
      <c r="C175" s="240" t="str">
        <f>IF(OR(F175=0,F175=""),"",'DAFTAR PELAJAR'!C171)</f>
        <v/>
      </c>
      <c r="D175" s="241" t="str">
        <f>IF(OR(F175=0,F175=""),"",'DAFTAR PELAJAR'!D171)</f>
        <v/>
      </c>
      <c r="E175" s="240" t="str">
        <f>IF(OR(F175=0,F175=""),"",'DAFTAR PELAJAR'!E171)</f>
        <v/>
      </c>
      <c r="F175" s="242" t="str">
        <f>IF(OR('DAFTAR PELAJAR'!J171=0,'DAFTAR PELAJAR'!J171=""),"",'DAFTAR PELAJAR'!J171)</f>
        <v/>
      </c>
      <c r="G175" s="39"/>
      <c r="H175" s="7"/>
      <c r="I175" s="7"/>
      <c r="J175" s="7"/>
      <c r="K175" s="7"/>
      <c r="L175" s="7"/>
      <c r="M175" s="7"/>
      <c r="N175" s="7"/>
      <c r="O175" s="7"/>
      <c r="P175" s="46"/>
      <c r="Q175" s="454" t="str">
        <f t="shared" si="6"/>
        <v/>
      </c>
      <c r="R175" s="39"/>
      <c r="S175" s="7"/>
      <c r="T175" s="7"/>
      <c r="U175" s="7"/>
      <c r="V175" s="7"/>
      <c r="W175" s="7"/>
      <c r="X175" s="7"/>
      <c r="Y175" s="7"/>
      <c r="Z175" s="7"/>
      <c r="AA175" s="46"/>
      <c r="AB175" s="224" t="str">
        <f t="shared" si="7"/>
        <v/>
      </c>
      <c r="AC175" s="39"/>
      <c r="AD175" s="7"/>
      <c r="AE175" s="7"/>
      <c r="AF175" s="7"/>
      <c r="AG175" s="7"/>
      <c r="AH175" s="7"/>
      <c r="AI175" s="7"/>
      <c r="AJ175" s="7"/>
      <c r="AK175" s="7"/>
      <c r="AL175" s="46"/>
      <c r="AM175" s="394" t="str">
        <f t="shared" si="8"/>
        <v/>
      </c>
    </row>
    <row r="176" spans="1:39">
      <c r="A176" s="4">
        <v>165</v>
      </c>
      <c r="B176" s="239" t="str">
        <f>IF(OR(F176=0,F176=""),"",'DAFTAR PELAJAR'!B172)</f>
        <v/>
      </c>
      <c r="C176" s="240" t="str">
        <f>IF(OR(F176=0,F176=""),"",'DAFTAR PELAJAR'!C172)</f>
        <v/>
      </c>
      <c r="D176" s="241" t="str">
        <f>IF(OR(F176=0,F176=""),"",'DAFTAR PELAJAR'!D172)</f>
        <v/>
      </c>
      <c r="E176" s="240" t="str">
        <f>IF(OR(F176=0,F176=""),"",'DAFTAR PELAJAR'!E172)</f>
        <v/>
      </c>
      <c r="F176" s="242" t="str">
        <f>IF(OR('DAFTAR PELAJAR'!J172=0,'DAFTAR PELAJAR'!J172=""),"",'DAFTAR PELAJAR'!J172)</f>
        <v/>
      </c>
      <c r="G176" s="39"/>
      <c r="H176" s="7"/>
      <c r="I176" s="7"/>
      <c r="J176" s="7"/>
      <c r="K176" s="7"/>
      <c r="L176" s="7"/>
      <c r="M176" s="7"/>
      <c r="N176" s="7"/>
      <c r="O176" s="7"/>
      <c r="P176" s="46"/>
      <c r="Q176" s="454" t="str">
        <f t="shared" si="6"/>
        <v/>
      </c>
      <c r="R176" s="39"/>
      <c r="S176" s="7"/>
      <c r="T176" s="7"/>
      <c r="U176" s="7"/>
      <c r="V176" s="7"/>
      <c r="W176" s="7"/>
      <c r="X176" s="7"/>
      <c r="Y176" s="7"/>
      <c r="Z176" s="7"/>
      <c r="AA176" s="46"/>
      <c r="AB176" s="224" t="str">
        <f t="shared" si="7"/>
        <v/>
      </c>
      <c r="AC176" s="39"/>
      <c r="AD176" s="7"/>
      <c r="AE176" s="7"/>
      <c r="AF176" s="7"/>
      <c r="AG176" s="7"/>
      <c r="AH176" s="7"/>
      <c r="AI176" s="7"/>
      <c r="AJ176" s="7"/>
      <c r="AK176" s="7"/>
      <c r="AL176" s="46"/>
      <c r="AM176" s="394" t="str">
        <f t="shared" si="8"/>
        <v/>
      </c>
    </row>
    <row r="177" spans="1:39">
      <c r="A177" s="4">
        <v>166</v>
      </c>
      <c r="B177" s="239" t="str">
        <f>IF(OR(F177=0,F177=""),"",'DAFTAR PELAJAR'!B173)</f>
        <v/>
      </c>
      <c r="C177" s="240" t="str">
        <f>IF(OR(F177=0,F177=""),"",'DAFTAR PELAJAR'!C173)</f>
        <v/>
      </c>
      <c r="D177" s="241" t="str">
        <f>IF(OR(F177=0,F177=""),"",'DAFTAR PELAJAR'!D173)</f>
        <v/>
      </c>
      <c r="E177" s="240" t="str">
        <f>IF(OR(F177=0,F177=""),"",'DAFTAR PELAJAR'!E173)</f>
        <v/>
      </c>
      <c r="F177" s="242" t="str">
        <f>IF(OR('DAFTAR PELAJAR'!J173=0,'DAFTAR PELAJAR'!J173=""),"",'DAFTAR PELAJAR'!J173)</f>
        <v/>
      </c>
      <c r="G177" s="39"/>
      <c r="H177" s="7"/>
      <c r="I177" s="7"/>
      <c r="J177" s="7"/>
      <c r="K177" s="7"/>
      <c r="L177" s="7"/>
      <c r="M177" s="7"/>
      <c r="N177" s="7"/>
      <c r="O177" s="7"/>
      <c r="P177" s="46"/>
      <c r="Q177" s="454" t="str">
        <f t="shared" si="6"/>
        <v/>
      </c>
      <c r="R177" s="39"/>
      <c r="S177" s="7"/>
      <c r="T177" s="7"/>
      <c r="U177" s="7"/>
      <c r="V177" s="7"/>
      <c r="W177" s="7"/>
      <c r="X177" s="7"/>
      <c r="Y177" s="7"/>
      <c r="Z177" s="7"/>
      <c r="AA177" s="46"/>
      <c r="AB177" s="224" t="str">
        <f t="shared" si="7"/>
        <v/>
      </c>
      <c r="AC177" s="39"/>
      <c r="AD177" s="7"/>
      <c r="AE177" s="7"/>
      <c r="AF177" s="7"/>
      <c r="AG177" s="7"/>
      <c r="AH177" s="7"/>
      <c r="AI177" s="7"/>
      <c r="AJ177" s="7"/>
      <c r="AK177" s="7"/>
      <c r="AL177" s="46"/>
      <c r="AM177" s="394" t="str">
        <f t="shared" si="8"/>
        <v/>
      </c>
    </row>
    <row r="178" spans="1:39">
      <c r="A178" s="4">
        <v>167</v>
      </c>
      <c r="B178" s="239" t="str">
        <f>IF(OR(F178=0,F178=""),"",'DAFTAR PELAJAR'!B174)</f>
        <v/>
      </c>
      <c r="C178" s="240" t="str">
        <f>IF(OR(F178=0,F178=""),"",'DAFTAR PELAJAR'!C174)</f>
        <v/>
      </c>
      <c r="D178" s="241" t="str">
        <f>IF(OR(F178=0,F178=""),"",'DAFTAR PELAJAR'!D174)</f>
        <v/>
      </c>
      <c r="E178" s="240" t="str">
        <f>IF(OR(F178=0,F178=""),"",'DAFTAR PELAJAR'!E174)</f>
        <v/>
      </c>
      <c r="F178" s="242" t="str">
        <f>IF(OR('DAFTAR PELAJAR'!J174=0,'DAFTAR PELAJAR'!J174=""),"",'DAFTAR PELAJAR'!J174)</f>
        <v/>
      </c>
      <c r="G178" s="39"/>
      <c r="H178" s="7"/>
      <c r="I178" s="7"/>
      <c r="J178" s="7"/>
      <c r="K178" s="7"/>
      <c r="L178" s="7"/>
      <c r="M178" s="7"/>
      <c r="N178" s="7"/>
      <c r="O178" s="7"/>
      <c r="P178" s="46"/>
      <c r="Q178" s="454" t="str">
        <f t="shared" si="6"/>
        <v/>
      </c>
      <c r="R178" s="39"/>
      <c r="S178" s="7"/>
      <c r="T178" s="7"/>
      <c r="U178" s="7"/>
      <c r="V178" s="7"/>
      <c r="W178" s="7"/>
      <c r="X178" s="7"/>
      <c r="Y178" s="7"/>
      <c r="Z178" s="7"/>
      <c r="AA178" s="46"/>
      <c r="AB178" s="224" t="str">
        <f t="shared" si="7"/>
        <v/>
      </c>
      <c r="AC178" s="39"/>
      <c r="AD178" s="7"/>
      <c r="AE178" s="7"/>
      <c r="AF178" s="7"/>
      <c r="AG178" s="7"/>
      <c r="AH178" s="7"/>
      <c r="AI178" s="7"/>
      <c r="AJ178" s="7"/>
      <c r="AK178" s="7"/>
      <c r="AL178" s="46"/>
      <c r="AM178" s="394" t="str">
        <f t="shared" si="8"/>
        <v/>
      </c>
    </row>
    <row r="179" spans="1:39">
      <c r="A179" s="4">
        <v>168</v>
      </c>
      <c r="B179" s="239" t="str">
        <f>IF(OR(F179=0,F179=""),"",'DAFTAR PELAJAR'!B175)</f>
        <v/>
      </c>
      <c r="C179" s="240" t="str">
        <f>IF(OR(F179=0,F179=""),"",'DAFTAR PELAJAR'!C175)</f>
        <v/>
      </c>
      <c r="D179" s="241" t="str">
        <f>IF(OR(F179=0,F179=""),"",'DAFTAR PELAJAR'!D175)</f>
        <v/>
      </c>
      <c r="E179" s="240" t="str">
        <f>IF(OR(F179=0,F179=""),"",'DAFTAR PELAJAR'!E175)</f>
        <v/>
      </c>
      <c r="F179" s="242" t="str">
        <f>IF(OR('DAFTAR PELAJAR'!J175=0,'DAFTAR PELAJAR'!J175=""),"",'DAFTAR PELAJAR'!J175)</f>
        <v/>
      </c>
      <c r="G179" s="39"/>
      <c r="H179" s="7"/>
      <c r="I179" s="7"/>
      <c r="J179" s="7"/>
      <c r="K179" s="7"/>
      <c r="L179" s="7"/>
      <c r="M179" s="7"/>
      <c r="N179" s="7"/>
      <c r="O179" s="7"/>
      <c r="P179" s="46"/>
      <c r="Q179" s="454" t="str">
        <f t="shared" si="6"/>
        <v/>
      </c>
      <c r="R179" s="39"/>
      <c r="S179" s="7"/>
      <c r="T179" s="7"/>
      <c r="U179" s="7"/>
      <c r="V179" s="7"/>
      <c r="W179" s="7"/>
      <c r="X179" s="7"/>
      <c r="Y179" s="7"/>
      <c r="Z179" s="7"/>
      <c r="AA179" s="46"/>
      <c r="AB179" s="224" t="str">
        <f t="shared" si="7"/>
        <v/>
      </c>
      <c r="AC179" s="39"/>
      <c r="AD179" s="7"/>
      <c r="AE179" s="7"/>
      <c r="AF179" s="7"/>
      <c r="AG179" s="7"/>
      <c r="AH179" s="7"/>
      <c r="AI179" s="7"/>
      <c r="AJ179" s="7"/>
      <c r="AK179" s="7"/>
      <c r="AL179" s="46"/>
      <c r="AM179" s="394" t="str">
        <f t="shared" si="8"/>
        <v/>
      </c>
    </row>
    <row r="180" spans="1:39">
      <c r="A180" s="4">
        <v>169</v>
      </c>
      <c r="B180" s="239" t="str">
        <f>IF(OR(F180=0,F180=""),"",'DAFTAR PELAJAR'!B176)</f>
        <v/>
      </c>
      <c r="C180" s="240" t="str">
        <f>IF(OR(F180=0,F180=""),"",'DAFTAR PELAJAR'!C176)</f>
        <v/>
      </c>
      <c r="D180" s="241" t="str">
        <f>IF(OR(F180=0,F180=""),"",'DAFTAR PELAJAR'!D176)</f>
        <v/>
      </c>
      <c r="E180" s="240" t="str">
        <f>IF(OR(F180=0,F180=""),"",'DAFTAR PELAJAR'!E176)</f>
        <v/>
      </c>
      <c r="F180" s="242" t="str">
        <f>IF(OR('DAFTAR PELAJAR'!J176=0,'DAFTAR PELAJAR'!J176=""),"",'DAFTAR PELAJAR'!J176)</f>
        <v/>
      </c>
      <c r="G180" s="39"/>
      <c r="H180" s="7"/>
      <c r="I180" s="7"/>
      <c r="J180" s="7"/>
      <c r="K180" s="7"/>
      <c r="L180" s="7"/>
      <c r="M180" s="7"/>
      <c r="N180" s="7"/>
      <c r="O180" s="7"/>
      <c r="P180" s="46"/>
      <c r="Q180" s="454" t="str">
        <f t="shared" si="6"/>
        <v/>
      </c>
      <c r="R180" s="39"/>
      <c r="S180" s="7"/>
      <c r="T180" s="7"/>
      <c r="U180" s="7"/>
      <c r="V180" s="7"/>
      <c r="W180" s="7"/>
      <c r="X180" s="7"/>
      <c r="Y180" s="7"/>
      <c r="Z180" s="7"/>
      <c r="AA180" s="46"/>
      <c r="AB180" s="224" t="str">
        <f t="shared" si="7"/>
        <v/>
      </c>
      <c r="AC180" s="39"/>
      <c r="AD180" s="7"/>
      <c r="AE180" s="7"/>
      <c r="AF180" s="7"/>
      <c r="AG180" s="7"/>
      <c r="AH180" s="7"/>
      <c r="AI180" s="7"/>
      <c r="AJ180" s="7"/>
      <c r="AK180" s="7"/>
      <c r="AL180" s="46"/>
      <c r="AM180" s="394" t="str">
        <f t="shared" si="8"/>
        <v/>
      </c>
    </row>
    <row r="181" spans="1:39">
      <c r="A181" s="4">
        <v>170</v>
      </c>
      <c r="B181" s="239" t="str">
        <f>IF(OR(F181=0,F181=""),"",'DAFTAR PELAJAR'!B177)</f>
        <v/>
      </c>
      <c r="C181" s="240" t="str">
        <f>IF(OR(F181=0,F181=""),"",'DAFTAR PELAJAR'!C177)</f>
        <v/>
      </c>
      <c r="D181" s="241" t="str">
        <f>IF(OR(F181=0,F181=""),"",'DAFTAR PELAJAR'!D177)</f>
        <v/>
      </c>
      <c r="E181" s="240" t="str">
        <f>IF(OR(F181=0,F181=""),"",'DAFTAR PELAJAR'!E177)</f>
        <v/>
      </c>
      <c r="F181" s="242" t="str">
        <f>IF(OR('DAFTAR PELAJAR'!J177=0,'DAFTAR PELAJAR'!J177=""),"",'DAFTAR PELAJAR'!J177)</f>
        <v/>
      </c>
      <c r="G181" s="39"/>
      <c r="H181" s="7"/>
      <c r="I181" s="7"/>
      <c r="J181" s="7"/>
      <c r="K181" s="7"/>
      <c r="L181" s="7"/>
      <c r="M181" s="7"/>
      <c r="N181" s="7"/>
      <c r="O181" s="7"/>
      <c r="P181" s="46"/>
      <c r="Q181" s="454" t="str">
        <f t="shared" si="6"/>
        <v/>
      </c>
      <c r="R181" s="39"/>
      <c r="S181" s="7"/>
      <c r="T181" s="7"/>
      <c r="U181" s="7"/>
      <c r="V181" s="7"/>
      <c r="W181" s="7"/>
      <c r="X181" s="7"/>
      <c r="Y181" s="7"/>
      <c r="Z181" s="7"/>
      <c r="AA181" s="46"/>
      <c r="AB181" s="224" t="str">
        <f t="shared" si="7"/>
        <v/>
      </c>
      <c r="AC181" s="39"/>
      <c r="AD181" s="7"/>
      <c r="AE181" s="7"/>
      <c r="AF181" s="7"/>
      <c r="AG181" s="7"/>
      <c r="AH181" s="7"/>
      <c r="AI181" s="7"/>
      <c r="AJ181" s="7"/>
      <c r="AK181" s="7"/>
      <c r="AL181" s="46"/>
      <c r="AM181" s="394" t="str">
        <f t="shared" si="8"/>
        <v/>
      </c>
    </row>
    <row r="182" spans="1:39">
      <c r="A182" s="4">
        <v>171</v>
      </c>
      <c r="B182" s="239" t="str">
        <f>IF(OR(F182=0,F182=""),"",'DAFTAR PELAJAR'!B178)</f>
        <v/>
      </c>
      <c r="C182" s="240" t="str">
        <f>IF(OR(F182=0,F182=""),"",'DAFTAR PELAJAR'!C178)</f>
        <v/>
      </c>
      <c r="D182" s="241" t="str">
        <f>IF(OR(F182=0,F182=""),"",'DAFTAR PELAJAR'!D178)</f>
        <v/>
      </c>
      <c r="E182" s="240" t="str">
        <f>IF(OR(F182=0,F182=""),"",'DAFTAR PELAJAR'!E178)</f>
        <v/>
      </c>
      <c r="F182" s="242" t="str">
        <f>IF(OR('DAFTAR PELAJAR'!J178=0,'DAFTAR PELAJAR'!J178=""),"",'DAFTAR PELAJAR'!J178)</f>
        <v/>
      </c>
      <c r="G182" s="39"/>
      <c r="H182" s="7"/>
      <c r="I182" s="7"/>
      <c r="J182" s="7"/>
      <c r="K182" s="7"/>
      <c r="L182" s="7"/>
      <c r="M182" s="7"/>
      <c r="N182" s="7"/>
      <c r="O182" s="7"/>
      <c r="P182" s="46"/>
      <c r="Q182" s="454" t="str">
        <f t="shared" si="6"/>
        <v/>
      </c>
      <c r="R182" s="39"/>
      <c r="S182" s="7"/>
      <c r="T182" s="7"/>
      <c r="U182" s="7"/>
      <c r="V182" s="7"/>
      <c r="W182" s="7"/>
      <c r="X182" s="7"/>
      <c r="Y182" s="7"/>
      <c r="Z182" s="7"/>
      <c r="AA182" s="46"/>
      <c r="AB182" s="224" t="str">
        <f t="shared" si="7"/>
        <v/>
      </c>
      <c r="AC182" s="39"/>
      <c r="AD182" s="7"/>
      <c r="AE182" s="7"/>
      <c r="AF182" s="7"/>
      <c r="AG182" s="7"/>
      <c r="AH182" s="7"/>
      <c r="AI182" s="7"/>
      <c r="AJ182" s="7"/>
      <c r="AK182" s="7"/>
      <c r="AL182" s="46"/>
      <c r="AM182" s="394" t="str">
        <f t="shared" si="8"/>
        <v/>
      </c>
    </row>
    <row r="183" spans="1:39">
      <c r="A183" s="4">
        <v>172</v>
      </c>
      <c r="B183" s="239" t="str">
        <f>IF(OR(F183=0,F183=""),"",'DAFTAR PELAJAR'!B179)</f>
        <v/>
      </c>
      <c r="C183" s="240" t="str">
        <f>IF(OR(F183=0,F183=""),"",'DAFTAR PELAJAR'!C179)</f>
        <v/>
      </c>
      <c r="D183" s="241" t="str">
        <f>IF(OR(F183=0,F183=""),"",'DAFTAR PELAJAR'!D179)</f>
        <v/>
      </c>
      <c r="E183" s="240" t="str">
        <f>IF(OR(F183=0,F183=""),"",'DAFTAR PELAJAR'!E179)</f>
        <v/>
      </c>
      <c r="F183" s="242" t="str">
        <f>IF(OR('DAFTAR PELAJAR'!J179=0,'DAFTAR PELAJAR'!J179=""),"",'DAFTAR PELAJAR'!J179)</f>
        <v/>
      </c>
      <c r="G183" s="39"/>
      <c r="H183" s="7"/>
      <c r="I183" s="7"/>
      <c r="J183" s="7"/>
      <c r="K183" s="7"/>
      <c r="L183" s="7"/>
      <c r="M183" s="7"/>
      <c r="N183" s="7"/>
      <c r="O183" s="7"/>
      <c r="P183" s="46"/>
      <c r="Q183" s="454" t="str">
        <f t="shared" si="6"/>
        <v/>
      </c>
      <c r="R183" s="39"/>
      <c r="S183" s="7"/>
      <c r="T183" s="7"/>
      <c r="U183" s="7"/>
      <c r="V183" s="7"/>
      <c r="W183" s="7"/>
      <c r="X183" s="7"/>
      <c r="Y183" s="7"/>
      <c r="Z183" s="7"/>
      <c r="AA183" s="46"/>
      <c r="AB183" s="224" t="str">
        <f t="shared" si="7"/>
        <v/>
      </c>
      <c r="AC183" s="39"/>
      <c r="AD183" s="7"/>
      <c r="AE183" s="7"/>
      <c r="AF183" s="7"/>
      <c r="AG183" s="7"/>
      <c r="AH183" s="7"/>
      <c r="AI183" s="7"/>
      <c r="AJ183" s="7"/>
      <c r="AK183" s="7"/>
      <c r="AL183" s="46"/>
      <c r="AM183" s="394" t="str">
        <f t="shared" si="8"/>
        <v/>
      </c>
    </row>
    <row r="184" spans="1:39">
      <c r="A184" s="4">
        <v>173</v>
      </c>
      <c r="B184" s="239" t="str">
        <f>IF(OR(F184=0,F184=""),"",'DAFTAR PELAJAR'!B180)</f>
        <v/>
      </c>
      <c r="C184" s="240" t="str">
        <f>IF(OR(F184=0,F184=""),"",'DAFTAR PELAJAR'!C180)</f>
        <v/>
      </c>
      <c r="D184" s="241" t="str">
        <f>IF(OR(F184=0,F184=""),"",'DAFTAR PELAJAR'!D180)</f>
        <v/>
      </c>
      <c r="E184" s="240" t="str">
        <f>IF(OR(F184=0,F184=""),"",'DAFTAR PELAJAR'!E180)</f>
        <v/>
      </c>
      <c r="F184" s="242" t="str">
        <f>IF(OR('DAFTAR PELAJAR'!J180=0,'DAFTAR PELAJAR'!J180=""),"",'DAFTAR PELAJAR'!J180)</f>
        <v/>
      </c>
      <c r="G184" s="39"/>
      <c r="H184" s="7"/>
      <c r="I184" s="7"/>
      <c r="J184" s="7"/>
      <c r="K184" s="7"/>
      <c r="L184" s="7"/>
      <c r="M184" s="7"/>
      <c r="N184" s="7"/>
      <c r="O184" s="7"/>
      <c r="P184" s="46"/>
      <c r="Q184" s="454" t="str">
        <f t="shared" si="6"/>
        <v/>
      </c>
      <c r="R184" s="39"/>
      <c r="S184" s="7"/>
      <c r="T184" s="7"/>
      <c r="U184" s="7"/>
      <c r="V184" s="7"/>
      <c r="W184" s="7"/>
      <c r="X184" s="7"/>
      <c r="Y184" s="7"/>
      <c r="Z184" s="7"/>
      <c r="AA184" s="46"/>
      <c r="AB184" s="224" t="str">
        <f t="shared" si="7"/>
        <v/>
      </c>
      <c r="AC184" s="39"/>
      <c r="AD184" s="7"/>
      <c r="AE184" s="7"/>
      <c r="AF184" s="7"/>
      <c r="AG184" s="7"/>
      <c r="AH184" s="7"/>
      <c r="AI184" s="7"/>
      <c r="AJ184" s="7"/>
      <c r="AK184" s="7"/>
      <c r="AL184" s="46"/>
      <c r="AM184" s="394" t="str">
        <f t="shared" si="8"/>
        <v/>
      </c>
    </row>
    <row r="185" spans="1:39">
      <c r="A185" s="4">
        <v>174</v>
      </c>
      <c r="B185" s="239" t="str">
        <f>IF(OR(F185=0,F185=""),"",'DAFTAR PELAJAR'!B181)</f>
        <v/>
      </c>
      <c r="C185" s="240" t="str">
        <f>IF(OR(F185=0,F185=""),"",'DAFTAR PELAJAR'!C181)</f>
        <v/>
      </c>
      <c r="D185" s="241" t="str">
        <f>IF(OR(F185=0,F185=""),"",'DAFTAR PELAJAR'!D181)</f>
        <v/>
      </c>
      <c r="E185" s="240" t="str">
        <f>IF(OR(F185=0,F185=""),"",'DAFTAR PELAJAR'!E181)</f>
        <v/>
      </c>
      <c r="F185" s="242" t="str">
        <f>IF(OR('DAFTAR PELAJAR'!J181=0,'DAFTAR PELAJAR'!J181=""),"",'DAFTAR PELAJAR'!J181)</f>
        <v/>
      </c>
      <c r="G185" s="39"/>
      <c r="H185" s="7"/>
      <c r="I185" s="7"/>
      <c r="J185" s="7"/>
      <c r="K185" s="7"/>
      <c r="L185" s="7"/>
      <c r="M185" s="7"/>
      <c r="N185" s="7"/>
      <c r="O185" s="7"/>
      <c r="P185" s="46"/>
      <c r="Q185" s="454" t="str">
        <f t="shared" si="6"/>
        <v/>
      </c>
      <c r="R185" s="39"/>
      <c r="S185" s="7"/>
      <c r="T185" s="7"/>
      <c r="U185" s="7"/>
      <c r="V185" s="7"/>
      <c r="W185" s="7"/>
      <c r="X185" s="7"/>
      <c r="Y185" s="7"/>
      <c r="Z185" s="7"/>
      <c r="AA185" s="46"/>
      <c r="AB185" s="224" t="str">
        <f t="shared" si="7"/>
        <v/>
      </c>
      <c r="AC185" s="39"/>
      <c r="AD185" s="7"/>
      <c r="AE185" s="7"/>
      <c r="AF185" s="7"/>
      <c r="AG185" s="7"/>
      <c r="AH185" s="7"/>
      <c r="AI185" s="7"/>
      <c r="AJ185" s="7"/>
      <c r="AK185" s="7"/>
      <c r="AL185" s="46"/>
      <c r="AM185" s="394" t="str">
        <f t="shared" si="8"/>
        <v/>
      </c>
    </row>
    <row r="186" spans="1:39">
      <c r="A186" s="4">
        <v>175</v>
      </c>
      <c r="B186" s="239" t="str">
        <f>IF(OR(F186=0,F186=""),"",'DAFTAR PELAJAR'!B182)</f>
        <v/>
      </c>
      <c r="C186" s="240" t="str">
        <f>IF(OR(F186=0,F186=""),"",'DAFTAR PELAJAR'!C182)</f>
        <v/>
      </c>
      <c r="D186" s="241" t="str">
        <f>IF(OR(F186=0,F186=""),"",'DAFTAR PELAJAR'!D182)</f>
        <v/>
      </c>
      <c r="E186" s="240" t="str">
        <f>IF(OR(F186=0,F186=""),"",'DAFTAR PELAJAR'!E182)</f>
        <v/>
      </c>
      <c r="F186" s="242" t="str">
        <f>IF(OR('DAFTAR PELAJAR'!J182=0,'DAFTAR PELAJAR'!J182=""),"",'DAFTAR PELAJAR'!J182)</f>
        <v/>
      </c>
      <c r="G186" s="39"/>
      <c r="H186" s="7"/>
      <c r="I186" s="7"/>
      <c r="J186" s="7"/>
      <c r="K186" s="7"/>
      <c r="L186" s="7"/>
      <c r="M186" s="7"/>
      <c r="N186" s="7"/>
      <c r="O186" s="7"/>
      <c r="P186" s="46"/>
      <c r="Q186" s="454" t="str">
        <f t="shared" si="6"/>
        <v/>
      </c>
      <c r="R186" s="39"/>
      <c r="S186" s="7"/>
      <c r="T186" s="7"/>
      <c r="U186" s="7"/>
      <c r="V186" s="7"/>
      <c r="W186" s="7"/>
      <c r="X186" s="7"/>
      <c r="Y186" s="7"/>
      <c r="Z186" s="7"/>
      <c r="AA186" s="46"/>
      <c r="AB186" s="224" t="str">
        <f t="shared" si="7"/>
        <v/>
      </c>
      <c r="AC186" s="39"/>
      <c r="AD186" s="7"/>
      <c r="AE186" s="7"/>
      <c r="AF186" s="7"/>
      <c r="AG186" s="7"/>
      <c r="AH186" s="7"/>
      <c r="AI186" s="7"/>
      <c r="AJ186" s="7"/>
      <c r="AK186" s="7"/>
      <c r="AL186" s="46"/>
      <c r="AM186" s="394" t="str">
        <f t="shared" si="8"/>
        <v/>
      </c>
    </row>
    <row r="187" spans="1:39">
      <c r="A187" s="4">
        <v>176</v>
      </c>
      <c r="B187" s="239" t="str">
        <f>IF(OR(F187=0,F187=""),"",'DAFTAR PELAJAR'!B183)</f>
        <v/>
      </c>
      <c r="C187" s="240" t="str">
        <f>IF(OR(F187=0,F187=""),"",'DAFTAR PELAJAR'!C183)</f>
        <v/>
      </c>
      <c r="D187" s="241" t="str">
        <f>IF(OR(F187=0,F187=""),"",'DAFTAR PELAJAR'!D183)</f>
        <v/>
      </c>
      <c r="E187" s="240" t="str">
        <f>IF(OR(F187=0,F187=""),"",'DAFTAR PELAJAR'!E183)</f>
        <v/>
      </c>
      <c r="F187" s="242" t="str">
        <f>IF(OR('DAFTAR PELAJAR'!J183=0,'DAFTAR PELAJAR'!J183=""),"",'DAFTAR PELAJAR'!J183)</f>
        <v/>
      </c>
      <c r="G187" s="39"/>
      <c r="H187" s="7"/>
      <c r="I187" s="7"/>
      <c r="J187" s="7"/>
      <c r="K187" s="7"/>
      <c r="L187" s="7"/>
      <c r="M187" s="7"/>
      <c r="N187" s="7"/>
      <c r="O187" s="7"/>
      <c r="P187" s="46"/>
      <c r="Q187" s="454" t="str">
        <f t="shared" si="6"/>
        <v/>
      </c>
      <c r="R187" s="39"/>
      <c r="S187" s="7"/>
      <c r="T187" s="7"/>
      <c r="U187" s="7"/>
      <c r="V187" s="7"/>
      <c r="W187" s="7"/>
      <c r="X187" s="7"/>
      <c r="Y187" s="7"/>
      <c r="Z187" s="7"/>
      <c r="AA187" s="46"/>
      <c r="AB187" s="224" t="str">
        <f t="shared" si="7"/>
        <v/>
      </c>
      <c r="AC187" s="39"/>
      <c r="AD187" s="7"/>
      <c r="AE187" s="7"/>
      <c r="AF187" s="7"/>
      <c r="AG187" s="7"/>
      <c r="AH187" s="7"/>
      <c r="AI187" s="7"/>
      <c r="AJ187" s="7"/>
      <c r="AK187" s="7"/>
      <c r="AL187" s="46"/>
      <c r="AM187" s="394" t="str">
        <f t="shared" si="8"/>
        <v/>
      </c>
    </row>
    <row r="188" spans="1:39">
      <c r="A188" s="4">
        <v>177</v>
      </c>
      <c r="B188" s="239" t="str">
        <f>IF(OR(F188=0,F188=""),"",'DAFTAR PELAJAR'!B184)</f>
        <v/>
      </c>
      <c r="C188" s="240" t="str">
        <f>IF(OR(F188=0,F188=""),"",'DAFTAR PELAJAR'!C184)</f>
        <v/>
      </c>
      <c r="D188" s="241" t="str">
        <f>IF(OR(F188=0,F188=""),"",'DAFTAR PELAJAR'!D184)</f>
        <v/>
      </c>
      <c r="E188" s="240" t="str">
        <f>IF(OR(F188=0,F188=""),"",'DAFTAR PELAJAR'!E184)</f>
        <v/>
      </c>
      <c r="F188" s="242" t="str">
        <f>IF(OR('DAFTAR PELAJAR'!J184=0,'DAFTAR PELAJAR'!J184=""),"",'DAFTAR PELAJAR'!J184)</f>
        <v/>
      </c>
      <c r="G188" s="39"/>
      <c r="H188" s="7"/>
      <c r="I188" s="7"/>
      <c r="J188" s="7"/>
      <c r="K188" s="7"/>
      <c r="L188" s="7"/>
      <c r="M188" s="7"/>
      <c r="N188" s="7"/>
      <c r="O188" s="7"/>
      <c r="P188" s="46"/>
      <c r="Q188" s="454" t="str">
        <f t="shared" si="6"/>
        <v/>
      </c>
      <c r="R188" s="39"/>
      <c r="S188" s="7"/>
      <c r="T188" s="7"/>
      <c r="U188" s="7"/>
      <c r="V188" s="7"/>
      <c r="W188" s="7"/>
      <c r="X188" s="7"/>
      <c r="Y188" s="7"/>
      <c r="Z188" s="7"/>
      <c r="AA188" s="46"/>
      <c r="AB188" s="224" t="str">
        <f t="shared" si="7"/>
        <v/>
      </c>
      <c r="AC188" s="39"/>
      <c r="AD188" s="7"/>
      <c r="AE188" s="7"/>
      <c r="AF188" s="7"/>
      <c r="AG188" s="7"/>
      <c r="AH188" s="7"/>
      <c r="AI188" s="7"/>
      <c r="AJ188" s="7"/>
      <c r="AK188" s="7"/>
      <c r="AL188" s="46"/>
      <c r="AM188" s="394" t="str">
        <f t="shared" si="8"/>
        <v/>
      </c>
    </row>
    <row r="189" spans="1:39">
      <c r="A189" s="4">
        <v>178</v>
      </c>
      <c r="B189" s="239" t="str">
        <f>IF(OR(F189=0,F189=""),"",'DAFTAR PELAJAR'!B185)</f>
        <v/>
      </c>
      <c r="C189" s="240" t="str">
        <f>IF(OR(F189=0,F189=""),"",'DAFTAR PELAJAR'!C185)</f>
        <v/>
      </c>
      <c r="D189" s="241" t="str">
        <f>IF(OR(F189=0,F189=""),"",'DAFTAR PELAJAR'!D185)</f>
        <v/>
      </c>
      <c r="E189" s="240" t="str">
        <f>IF(OR(F189=0,F189=""),"",'DAFTAR PELAJAR'!E185)</f>
        <v/>
      </c>
      <c r="F189" s="242" t="str">
        <f>IF(OR('DAFTAR PELAJAR'!J185=0,'DAFTAR PELAJAR'!J185=""),"",'DAFTAR PELAJAR'!J185)</f>
        <v/>
      </c>
      <c r="G189" s="39"/>
      <c r="H189" s="7"/>
      <c r="I189" s="7"/>
      <c r="J189" s="7"/>
      <c r="K189" s="7"/>
      <c r="L189" s="7"/>
      <c r="M189" s="7"/>
      <c r="N189" s="7"/>
      <c r="O189" s="7"/>
      <c r="P189" s="46"/>
      <c r="Q189" s="454" t="str">
        <f t="shared" si="6"/>
        <v/>
      </c>
      <c r="R189" s="39"/>
      <c r="S189" s="7"/>
      <c r="T189" s="7"/>
      <c r="U189" s="7"/>
      <c r="V189" s="7"/>
      <c r="W189" s="7"/>
      <c r="X189" s="7"/>
      <c r="Y189" s="7"/>
      <c r="Z189" s="7"/>
      <c r="AA189" s="46"/>
      <c r="AB189" s="224" t="str">
        <f t="shared" si="7"/>
        <v/>
      </c>
      <c r="AC189" s="39"/>
      <c r="AD189" s="7"/>
      <c r="AE189" s="7"/>
      <c r="AF189" s="7"/>
      <c r="AG189" s="7"/>
      <c r="AH189" s="7"/>
      <c r="AI189" s="7"/>
      <c r="AJ189" s="7"/>
      <c r="AK189" s="7"/>
      <c r="AL189" s="46"/>
      <c r="AM189" s="394" t="str">
        <f t="shared" si="8"/>
        <v/>
      </c>
    </row>
    <row r="190" spans="1:39">
      <c r="A190" s="4">
        <v>179</v>
      </c>
      <c r="B190" s="239" t="str">
        <f>IF(OR(F190=0,F190=""),"",'DAFTAR PELAJAR'!B186)</f>
        <v/>
      </c>
      <c r="C190" s="240" t="str">
        <f>IF(OR(F190=0,F190=""),"",'DAFTAR PELAJAR'!C186)</f>
        <v/>
      </c>
      <c r="D190" s="241" t="str">
        <f>IF(OR(F190=0,F190=""),"",'DAFTAR PELAJAR'!D186)</f>
        <v/>
      </c>
      <c r="E190" s="240" t="str">
        <f>IF(OR(F190=0,F190=""),"",'DAFTAR PELAJAR'!E186)</f>
        <v/>
      </c>
      <c r="F190" s="242" t="str">
        <f>IF(OR('DAFTAR PELAJAR'!J186=0,'DAFTAR PELAJAR'!J186=""),"",'DAFTAR PELAJAR'!J186)</f>
        <v/>
      </c>
      <c r="G190" s="39"/>
      <c r="H190" s="7"/>
      <c r="I190" s="7"/>
      <c r="J190" s="7"/>
      <c r="K190" s="7"/>
      <c r="L190" s="7"/>
      <c r="M190" s="7"/>
      <c r="N190" s="7"/>
      <c r="O190" s="7"/>
      <c r="P190" s="46"/>
      <c r="Q190" s="454" t="str">
        <f t="shared" si="6"/>
        <v/>
      </c>
      <c r="R190" s="39"/>
      <c r="S190" s="7"/>
      <c r="T190" s="7"/>
      <c r="U190" s="7"/>
      <c r="V190" s="7"/>
      <c r="W190" s="7"/>
      <c r="X190" s="7"/>
      <c r="Y190" s="7"/>
      <c r="Z190" s="7"/>
      <c r="AA190" s="46"/>
      <c r="AB190" s="224" t="str">
        <f t="shared" si="7"/>
        <v/>
      </c>
      <c r="AC190" s="39"/>
      <c r="AD190" s="7"/>
      <c r="AE190" s="7"/>
      <c r="AF190" s="7"/>
      <c r="AG190" s="7"/>
      <c r="AH190" s="7"/>
      <c r="AI190" s="7"/>
      <c r="AJ190" s="7"/>
      <c r="AK190" s="7"/>
      <c r="AL190" s="46"/>
      <c r="AM190" s="394" t="str">
        <f t="shared" si="8"/>
        <v/>
      </c>
    </row>
    <row r="191" spans="1:39">
      <c r="A191" s="4">
        <v>180</v>
      </c>
      <c r="B191" s="239" t="str">
        <f>IF(OR(F191=0,F191=""),"",'DAFTAR PELAJAR'!B187)</f>
        <v/>
      </c>
      <c r="C191" s="240" t="str">
        <f>IF(OR(F191=0,F191=""),"",'DAFTAR PELAJAR'!C187)</f>
        <v/>
      </c>
      <c r="D191" s="241" t="str">
        <f>IF(OR(F191=0,F191=""),"",'DAFTAR PELAJAR'!D187)</f>
        <v/>
      </c>
      <c r="E191" s="240" t="str">
        <f>IF(OR(F191=0,F191=""),"",'DAFTAR PELAJAR'!E187)</f>
        <v/>
      </c>
      <c r="F191" s="242" t="str">
        <f>IF(OR('DAFTAR PELAJAR'!J187=0,'DAFTAR PELAJAR'!J187=""),"",'DAFTAR PELAJAR'!J187)</f>
        <v/>
      </c>
      <c r="G191" s="39"/>
      <c r="H191" s="7"/>
      <c r="I191" s="7"/>
      <c r="J191" s="7"/>
      <c r="K191" s="7"/>
      <c r="L191" s="7"/>
      <c r="M191" s="7"/>
      <c r="N191" s="7"/>
      <c r="O191" s="7"/>
      <c r="P191" s="46"/>
      <c r="Q191" s="454" t="str">
        <f t="shared" si="6"/>
        <v/>
      </c>
      <c r="R191" s="39"/>
      <c r="S191" s="7"/>
      <c r="T191" s="7"/>
      <c r="U191" s="7"/>
      <c r="V191" s="7"/>
      <c r="W191" s="7"/>
      <c r="X191" s="7"/>
      <c r="Y191" s="7"/>
      <c r="Z191" s="7"/>
      <c r="AA191" s="46"/>
      <c r="AB191" s="224" t="str">
        <f t="shared" si="7"/>
        <v/>
      </c>
      <c r="AC191" s="39"/>
      <c r="AD191" s="7"/>
      <c r="AE191" s="7"/>
      <c r="AF191" s="7"/>
      <c r="AG191" s="7"/>
      <c r="AH191" s="7"/>
      <c r="AI191" s="7"/>
      <c r="AJ191" s="7"/>
      <c r="AK191" s="7"/>
      <c r="AL191" s="46"/>
      <c r="AM191" s="394" t="str">
        <f t="shared" si="8"/>
        <v/>
      </c>
    </row>
    <row r="192" spans="1:39">
      <c r="A192" s="4">
        <v>181</v>
      </c>
      <c r="B192" s="239" t="str">
        <f>IF(OR(F192=0,F192=""),"",'DAFTAR PELAJAR'!B188)</f>
        <v/>
      </c>
      <c r="C192" s="240" t="str">
        <f>IF(OR(F192=0,F192=""),"",'DAFTAR PELAJAR'!C188)</f>
        <v/>
      </c>
      <c r="D192" s="241" t="str">
        <f>IF(OR(F192=0,F192=""),"",'DAFTAR PELAJAR'!D188)</f>
        <v/>
      </c>
      <c r="E192" s="240" t="str">
        <f>IF(OR(F192=0,F192=""),"",'DAFTAR PELAJAR'!E188)</f>
        <v/>
      </c>
      <c r="F192" s="242" t="str">
        <f>IF(OR('DAFTAR PELAJAR'!J188=0,'DAFTAR PELAJAR'!J188=""),"",'DAFTAR PELAJAR'!J188)</f>
        <v/>
      </c>
      <c r="G192" s="39"/>
      <c r="H192" s="7"/>
      <c r="I192" s="7"/>
      <c r="J192" s="7"/>
      <c r="K192" s="7"/>
      <c r="L192" s="7"/>
      <c r="M192" s="7"/>
      <c r="N192" s="7"/>
      <c r="O192" s="7"/>
      <c r="P192" s="46"/>
      <c r="Q192" s="454" t="str">
        <f t="shared" si="6"/>
        <v/>
      </c>
      <c r="R192" s="39"/>
      <c r="S192" s="7"/>
      <c r="T192" s="7"/>
      <c r="U192" s="7"/>
      <c r="V192" s="7"/>
      <c r="W192" s="7"/>
      <c r="X192" s="7"/>
      <c r="Y192" s="7"/>
      <c r="Z192" s="7"/>
      <c r="AA192" s="46"/>
      <c r="AB192" s="224" t="str">
        <f t="shared" si="7"/>
        <v/>
      </c>
      <c r="AC192" s="39"/>
      <c r="AD192" s="7"/>
      <c r="AE192" s="7"/>
      <c r="AF192" s="7"/>
      <c r="AG192" s="7"/>
      <c r="AH192" s="7"/>
      <c r="AI192" s="7"/>
      <c r="AJ192" s="7"/>
      <c r="AK192" s="7"/>
      <c r="AL192" s="46"/>
      <c r="AM192" s="394" t="str">
        <f t="shared" si="8"/>
        <v/>
      </c>
    </row>
    <row r="193" spans="1:39">
      <c r="A193" s="4">
        <v>182</v>
      </c>
      <c r="B193" s="239" t="str">
        <f>IF(OR(F193=0,F193=""),"",'DAFTAR PELAJAR'!B189)</f>
        <v/>
      </c>
      <c r="C193" s="240" t="str">
        <f>IF(OR(F193=0,F193=""),"",'DAFTAR PELAJAR'!C189)</f>
        <v/>
      </c>
      <c r="D193" s="241" t="str">
        <f>IF(OR(F193=0,F193=""),"",'DAFTAR PELAJAR'!D189)</f>
        <v/>
      </c>
      <c r="E193" s="240" t="str">
        <f>IF(OR(F193=0,F193=""),"",'DAFTAR PELAJAR'!E189)</f>
        <v/>
      </c>
      <c r="F193" s="242" t="str">
        <f>IF(OR('DAFTAR PELAJAR'!J189=0,'DAFTAR PELAJAR'!J189=""),"",'DAFTAR PELAJAR'!J189)</f>
        <v/>
      </c>
      <c r="G193" s="39"/>
      <c r="H193" s="7"/>
      <c r="I193" s="7"/>
      <c r="J193" s="7"/>
      <c r="K193" s="7"/>
      <c r="L193" s="7"/>
      <c r="M193" s="7"/>
      <c r="N193" s="7"/>
      <c r="O193" s="7"/>
      <c r="P193" s="46"/>
      <c r="Q193" s="454" t="str">
        <f t="shared" si="6"/>
        <v/>
      </c>
      <c r="R193" s="39"/>
      <c r="S193" s="7"/>
      <c r="T193" s="7"/>
      <c r="U193" s="7"/>
      <c r="V193" s="7"/>
      <c r="W193" s="7"/>
      <c r="X193" s="7"/>
      <c r="Y193" s="7"/>
      <c r="Z193" s="7"/>
      <c r="AA193" s="46"/>
      <c r="AB193" s="224" t="str">
        <f t="shared" si="7"/>
        <v/>
      </c>
      <c r="AC193" s="39"/>
      <c r="AD193" s="7"/>
      <c r="AE193" s="7"/>
      <c r="AF193" s="7"/>
      <c r="AG193" s="7"/>
      <c r="AH193" s="7"/>
      <c r="AI193" s="7"/>
      <c r="AJ193" s="7"/>
      <c r="AK193" s="7"/>
      <c r="AL193" s="46"/>
      <c r="AM193" s="394" t="str">
        <f t="shared" si="8"/>
        <v/>
      </c>
    </row>
    <row r="194" spans="1:39">
      <c r="A194" s="4">
        <v>183</v>
      </c>
      <c r="B194" s="239" t="str">
        <f>IF(OR(F194=0,F194=""),"",'DAFTAR PELAJAR'!B190)</f>
        <v/>
      </c>
      <c r="C194" s="240" t="str">
        <f>IF(OR(F194=0,F194=""),"",'DAFTAR PELAJAR'!C190)</f>
        <v/>
      </c>
      <c r="D194" s="241" t="str">
        <f>IF(OR(F194=0,F194=""),"",'DAFTAR PELAJAR'!D190)</f>
        <v/>
      </c>
      <c r="E194" s="240" t="str">
        <f>IF(OR(F194=0,F194=""),"",'DAFTAR PELAJAR'!E190)</f>
        <v/>
      </c>
      <c r="F194" s="242" t="str">
        <f>IF(OR('DAFTAR PELAJAR'!J190=0,'DAFTAR PELAJAR'!J190=""),"",'DAFTAR PELAJAR'!J190)</f>
        <v/>
      </c>
      <c r="G194" s="39"/>
      <c r="H194" s="7"/>
      <c r="I194" s="7"/>
      <c r="J194" s="7"/>
      <c r="K194" s="7"/>
      <c r="L194" s="7"/>
      <c r="M194" s="7"/>
      <c r="N194" s="7"/>
      <c r="O194" s="7"/>
      <c r="P194" s="46"/>
      <c r="Q194" s="454" t="str">
        <f t="shared" si="6"/>
        <v/>
      </c>
      <c r="R194" s="39"/>
      <c r="S194" s="7"/>
      <c r="T194" s="7"/>
      <c r="U194" s="7"/>
      <c r="V194" s="7"/>
      <c r="W194" s="7"/>
      <c r="X194" s="7"/>
      <c r="Y194" s="7"/>
      <c r="Z194" s="7"/>
      <c r="AA194" s="46"/>
      <c r="AB194" s="224" t="str">
        <f t="shared" si="7"/>
        <v/>
      </c>
      <c r="AC194" s="39"/>
      <c r="AD194" s="7"/>
      <c r="AE194" s="7"/>
      <c r="AF194" s="7"/>
      <c r="AG194" s="7"/>
      <c r="AH194" s="7"/>
      <c r="AI194" s="7"/>
      <c r="AJ194" s="7"/>
      <c r="AK194" s="7"/>
      <c r="AL194" s="46"/>
      <c r="AM194" s="394" t="str">
        <f t="shared" si="8"/>
        <v/>
      </c>
    </row>
    <row r="195" spans="1:39">
      <c r="A195" s="4">
        <v>184</v>
      </c>
      <c r="B195" s="239" t="str">
        <f>IF(OR(F195=0,F195=""),"",'DAFTAR PELAJAR'!B191)</f>
        <v/>
      </c>
      <c r="C195" s="240" t="str">
        <f>IF(OR(F195=0,F195=""),"",'DAFTAR PELAJAR'!C191)</f>
        <v/>
      </c>
      <c r="D195" s="241" t="str">
        <f>IF(OR(F195=0,F195=""),"",'DAFTAR PELAJAR'!D191)</f>
        <v/>
      </c>
      <c r="E195" s="240" t="str">
        <f>IF(OR(F195=0,F195=""),"",'DAFTAR PELAJAR'!E191)</f>
        <v/>
      </c>
      <c r="F195" s="242" t="str">
        <f>IF(OR('DAFTAR PELAJAR'!J191=0,'DAFTAR PELAJAR'!J191=""),"",'DAFTAR PELAJAR'!J191)</f>
        <v/>
      </c>
      <c r="G195" s="39"/>
      <c r="H195" s="7"/>
      <c r="I195" s="7"/>
      <c r="J195" s="7"/>
      <c r="K195" s="7"/>
      <c r="L195" s="7"/>
      <c r="M195" s="7"/>
      <c r="N195" s="7"/>
      <c r="O195" s="7"/>
      <c r="P195" s="46"/>
      <c r="Q195" s="454" t="str">
        <f t="shared" si="6"/>
        <v/>
      </c>
      <c r="R195" s="39"/>
      <c r="S195" s="7"/>
      <c r="T195" s="7"/>
      <c r="U195" s="7"/>
      <c r="V195" s="7"/>
      <c r="W195" s="7"/>
      <c r="X195" s="7"/>
      <c r="Y195" s="7"/>
      <c r="Z195" s="7"/>
      <c r="AA195" s="46"/>
      <c r="AB195" s="224" t="str">
        <f t="shared" si="7"/>
        <v/>
      </c>
      <c r="AC195" s="39"/>
      <c r="AD195" s="7"/>
      <c r="AE195" s="7"/>
      <c r="AF195" s="7"/>
      <c r="AG195" s="7"/>
      <c r="AH195" s="7"/>
      <c r="AI195" s="7"/>
      <c r="AJ195" s="7"/>
      <c r="AK195" s="7"/>
      <c r="AL195" s="46"/>
      <c r="AM195" s="394" t="str">
        <f t="shared" si="8"/>
        <v/>
      </c>
    </row>
    <row r="196" spans="1:39">
      <c r="A196" s="4">
        <v>185</v>
      </c>
      <c r="B196" s="239" t="str">
        <f>IF(OR(F196=0,F196=""),"",'DAFTAR PELAJAR'!B192)</f>
        <v/>
      </c>
      <c r="C196" s="240" t="str">
        <f>IF(OR(F196=0,F196=""),"",'DAFTAR PELAJAR'!C192)</f>
        <v/>
      </c>
      <c r="D196" s="241" t="str">
        <f>IF(OR(F196=0,F196=""),"",'DAFTAR PELAJAR'!D192)</f>
        <v/>
      </c>
      <c r="E196" s="240" t="str">
        <f>IF(OR(F196=0,F196=""),"",'DAFTAR PELAJAR'!E192)</f>
        <v/>
      </c>
      <c r="F196" s="242" t="str">
        <f>IF(OR('DAFTAR PELAJAR'!J192=0,'DAFTAR PELAJAR'!J192=""),"",'DAFTAR PELAJAR'!J192)</f>
        <v/>
      </c>
      <c r="G196" s="39"/>
      <c r="H196" s="7"/>
      <c r="I196" s="7"/>
      <c r="J196" s="7"/>
      <c r="K196" s="7"/>
      <c r="L196" s="7"/>
      <c r="M196" s="7"/>
      <c r="N196" s="7"/>
      <c r="O196" s="7"/>
      <c r="P196" s="46"/>
      <c r="Q196" s="454" t="str">
        <f t="shared" si="6"/>
        <v/>
      </c>
      <c r="R196" s="39"/>
      <c r="S196" s="7"/>
      <c r="T196" s="7"/>
      <c r="U196" s="7"/>
      <c r="V196" s="7"/>
      <c r="W196" s="7"/>
      <c r="X196" s="7"/>
      <c r="Y196" s="7"/>
      <c r="Z196" s="7"/>
      <c r="AA196" s="46"/>
      <c r="AB196" s="224" t="str">
        <f t="shared" si="7"/>
        <v/>
      </c>
      <c r="AC196" s="39"/>
      <c r="AD196" s="7"/>
      <c r="AE196" s="7"/>
      <c r="AF196" s="7"/>
      <c r="AG196" s="7"/>
      <c r="AH196" s="7"/>
      <c r="AI196" s="7"/>
      <c r="AJ196" s="7"/>
      <c r="AK196" s="7"/>
      <c r="AL196" s="46"/>
      <c r="AM196" s="394" t="str">
        <f t="shared" si="8"/>
        <v/>
      </c>
    </row>
    <row r="197" spans="1:39">
      <c r="A197" s="4">
        <v>186</v>
      </c>
      <c r="B197" s="239" t="str">
        <f>IF(OR(F197=0,F197=""),"",'DAFTAR PELAJAR'!B193)</f>
        <v/>
      </c>
      <c r="C197" s="240" t="str">
        <f>IF(OR(F197=0,F197=""),"",'DAFTAR PELAJAR'!C193)</f>
        <v/>
      </c>
      <c r="D197" s="241" t="str">
        <f>IF(OR(F197=0,F197=""),"",'DAFTAR PELAJAR'!D193)</f>
        <v/>
      </c>
      <c r="E197" s="240" t="str">
        <f>IF(OR(F197=0,F197=""),"",'DAFTAR PELAJAR'!E193)</f>
        <v/>
      </c>
      <c r="F197" s="242" t="str">
        <f>IF(OR('DAFTAR PELAJAR'!J193=0,'DAFTAR PELAJAR'!J193=""),"",'DAFTAR PELAJAR'!J193)</f>
        <v/>
      </c>
      <c r="G197" s="39"/>
      <c r="H197" s="7"/>
      <c r="I197" s="7"/>
      <c r="J197" s="7"/>
      <c r="K197" s="7"/>
      <c r="L197" s="7"/>
      <c r="M197" s="7"/>
      <c r="N197" s="7"/>
      <c r="O197" s="7"/>
      <c r="P197" s="46"/>
      <c r="Q197" s="454" t="str">
        <f t="shared" si="6"/>
        <v/>
      </c>
      <c r="R197" s="39"/>
      <c r="S197" s="7"/>
      <c r="T197" s="7"/>
      <c r="U197" s="7"/>
      <c r="V197" s="7"/>
      <c r="W197" s="7"/>
      <c r="X197" s="7"/>
      <c r="Y197" s="7"/>
      <c r="Z197" s="7"/>
      <c r="AA197" s="46"/>
      <c r="AB197" s="224" t="str">
        <f t="shared" si="7"/>
        <v/>
      </c>
      <c r="AC197" s="39"/>
      <c r="AD197" s="7"/>
      <c r="AE197" s="7"/>
      <c r="AF197" s="7"/>
      <c r="AG197" s="7"/>
      <c r="AH197" s="7"/>
      <c r="AI197" s="7"/>
      <c r="AJ197" s="7"/>
      <c r="AK197" s="7"/>
      <c r="AL197" s="46"/>
      <c r="AM197" s="394" t="str">
        <f t="shared" si="8"/>
        <v/>
      </c>
    </row>
    <row r="198" spans="1:39">
      <c r="A198" s="4">
        <v>187</v>
      </c>
      <c r="B198" s="239" t="str">
        <f>IF(OR(F198=0,F198=""),"",'DAFTAR PELAJAR'!B194)</f>
        <v/>
      </c>
      <c r="C198" s="240" t="str">
        <f>IF(OR(F198=0,F198=""),"",'DAFTAR PELAJAR'!C194)</f>
        <v/>
      </c>
      <c r="D198" s="241" t="str">
        <f>IF(OR(F198=0,F198=""),"",'DAFTAR PELAJAR'!D194)</f>
        <v/>
      </c>
      <c r="E198" s="240" t="str">
        <f>IF(OR(F198=0,F198=""),"",'DAFTAR PELAJAR'!E194)</f>
        <v/>
      </c>
      <c r="F198" s="242" t="str">
        <f>IF(OR('DAFTAR PELAJAR'!J194=0,'DAFTAR PELAJAR'!J194=""),"",'DAFTAR PELAJAR'!J194)</f>
        <v/>
      </c>
      <c r="G198" s="39"/>
      <c r="H198" s="7"/>
      <c r="I198" s="7"/>
      <c r="J198" s="7"/>
      <c r="K198" s="7"/>
      <c r="L198" s="7"/>
      <c r="M198" s="7"/>
      <c r="N198" s="7"/>
      <c r="O198" s="7"/>
      <c r="P198" s="46"/>
      <c r="Q198" s="454" t="str">
        <f t="shared" si="6"/>
        <v/>
      </c>
      <c r="R198" s="39"/>
      <c r="S198" s="7"/>
      <c r="T198" s="7"/>
      <c r="U198" s="7"/>
      <c r="V198" s="7"/>
      <c r="W198" s="7"/>
      <c r="X198" s="7"/>
      <c r="Y198" s="7"/>
      <c r="Z198" s="7"/>
      <c r="AA198" s="46"/>
      <c r="AB198" s="224" t="str">
        <f t="shared" si="7"/>
        <v/>
      </c>
      <c r="AC198" s="39"/>
      <c r="AD198" s="7"/>
      <c r="AE198" s="7"/>
      <c r="AF198" s="7"/>
      <c r="AG198" s="7"/>
      <c r="AH198" s="7"/>
      <c r="AI198" s="7"/>
      <c r="AJ198" s="7"/>
      <c r="AK198" s="7"/>
      <c r="AL198" s="46"/>
      <c r="AM198" s="394" t="str">
        <f t="shared" si="8"/>
        <v/>
      </c>
    </row>
    <row r="199" spans="1:39">
      <c r="A199" s="4">
        <v>188</v>
      </c>
      <c r="B199" s="239" t="str">
        <f>IF(OR(F199=0,F199=""),"",'DAFTAR PELAJAR'!B195)</f>
        <v/>
      </c>
      <c r="C199" s="240" t="str">
        <f>IF(OR(F199=0,F199=""),"",'DAFTAR PELAJAR'!C195)</f>
        <v/>
      </c>
      <c r="D199" s="241" t="str">
        <f>IF(OR(F199=0,F199=""),"",'DAFTAR PELAJAR'!D195)</f>
        <v/>
      </c>
      <c r="E199" s="240" t="str">
        <f>IF(OR(F199=0,F199=""),"",'DAFTAR PELAJAR'!E195)</f>
        <v/>
      </c>
      <c r="F199" s="242" t="str">
        <f>IF(OR('DAFTAR PELAJAR'!J195=0,'DAFTAR PELAJAR'!J195=""),"",'DAFTAR PELAJAR'!J195)</f>
        <v/>
      </c>
      <c r="G199" s="39"/>
      <c r="H199" s="7"/>
      <c r="I199" s="7"/>
      <c r="J199" s="7"/>
      <c r="K199" s="7"/>
      <c r="L199" s="7"/>
      <c r="M199" s="7"/>
      <c r="N199" s="7"/>
      <c r="O199" s="7"/>
      <c r="P199" s="46"/>
      <c r="Q199" s="454" t="str">
        <f t="shared" si="6"/>
        <v/>
      </c>
      <c r="R199" s="39"/>
      <c r="S199" s="7"/>
      <c r="T199" s="7"/>
      <c r="U199" s="7"/>
      <c r="V199" s="7"/>
      <c r="W199" s="7"/>
      <c r="X199" s="7"/>
      <c r="Y199" s="7"/>
      <c r="Z199" s="7"/>
      <c r="AA199" s="46"/>
      <c r="AB199" s="224" t="str">
        <f t="shared" si="7"/>
        <v/>
      </c>
      <c r="AC199" s="39"/>
      <c r="AD199" s="7"/>
      <c r="AE199" s="7"/>
      <c r="AF199" s="7"/>
      <c r="AG199" s="7"/>
      <c r="AH199" s="7"/>
      <c r="AI199" s="7"/>
      <c r="AJ199" s="7"/>
      <c r="AK199" s="7"/>
      <c r="AL199" s="46"/>
      <c r="AM199" s="394" t="str">
        <f t="shared" si="8"/>
        <v/>
      </c>
    </row>
    <row r="200" spans="1:39">
      <c r="A200" s="4">
        <v>189</v>
      </c>
      <c r="B200" s="239" t="str">
        <f>IF(OR(F200=0,F200=""),"",'DAFTAR PELAJAR'!B196)</f>
        <v/>
      </c>
      <c r="C200" s="240" t="str">
        <f>IF(OR(F200=0,F200=""),"",'DAFTAR PELAJAR'!C196)</f>
        <v/>
      </c>
      <c r="D200" s="241" t="str">
        <f>IF(OR(F200=0,F200=""),"",'DAFTAR PELAJAR'!D196)</f>
        <v/>
      </c>
      <c r="E200" s="240" t="str">
        <f>IF(OR(F200=0,F200=""),"",'DAFTAR PELAJAR'!E196)</f>
        <v/>
      </c>
      <c r="F200" s="242" t="str">
        <f>IF(OR('DAFTAR PELAJAR'!J196=0,'DAFTAR PELAJAR'!J196=""),"",'DAFTAR PELAJAR'!J196)</f>
        <v/>
      </c>
      <c r="G200" s="39"/>
      <c r="H200" s="7"/>
      <c r="I200" s="7"/>
      <c r="J200" s="7"/>
      <c r="K200" s="7"/>
      <c r="L200" s="7"/>
      <c r="M200" s="7"/>
      <c r="N200" s="7"/>
      <c r="O200" s="7"/>
      <c r="P200" s="46"/>
      <c r="Q200" s="454" t="str">
        <f t="shared" si="6"/>
        <v/>
      </c>
      <c r="R200" s="39"/>
      <c r="S200" s="7"/>
      <c r="T200" s="7"/>
      <c r="U200" s="7"/>
      <c r="V200" s="7"/>
      <c r="W200" s="7"/>
      <c r="X200" s="7"/>
      <c r="Y200" s="7"/>
      <c r="Z200" s="7"/>
      <c r="AA200" s="46"/>
      <c r="AB200" s="224" t="str">
        <f t="shared" si="7"/>
        <v/>
      </c>
      <c r="AC200" s="39"/>
      <c r="AD200" s="7"/>
      <c r="AE200" s="7"/>
      <c r="AF200" s="7"/>
      <c r="AG200" s="7"/>
      <c r="AH200" s="7"/>
      <c r="AI200" s="7"/>
      <c r="AJ200" s="7"/>
      <c r="AK200" s="7"/>
      <c r="AL200" s="46"/>
      <c r="AM200" s="394" t="str">
        <f t="shared" si="8"/>
        <v/>
      </c>
    </row>
    <row r="201" spans="1:39">
      <c r="A201" s="4">
        <v>190</v>
      </c>
      <c r="B201" s="239" t="str">
        <f>IF(OR(F201=0,F201=""),"",'DAFTAR PELAJAR'!B197)</f>
        <v/>
      </c>
      <c r="C201" s="240" t="str">
        <f>IF(OR(F201=0,F201=""),"",'DAFTAR PELAJAR'!C197)</f>
        <v/>
      </c>
      <c r="D201" s="241" t="str">
        <f>IF(OR(F201=0,F201=""),"",'DAFTAR PELAJAR'!D197)</f>
        <v/>
      </c>
      <c r="E201" s="240" t="str">
        <f>IF(OR(F201=0,F201=""),"",'DAFTAR PELAJAR'!E197)</f>
        <v/>
      </c>
      <c r="F201" s="242" t="str">
        <f>IF(OR('DAFTAR PELAJAR'!J197=0,'DAFTAR PELAJAR'!J197=""),"",'DAFTAR PELAJAR'!J197)</f>
        <v/>
      </c>
      <c r="G201" s="39"/>
      <c r="H201" s="7"/>
      <c r="I201" s="7"/>
      <c r="J201" s="7"/>
      <c r="K201" s="7"/>
      <c r="L201" s="7"/>
      <c r="M201" s="7"/>
      <c r="N201" s="7"/>
      <c r="O201" s="7"/>
      <c r="P201" s="46"/>
      <c r="Q201" s="454" t="str">
        <f t="shared" si="6"/>
        <v/>
      </c>
      <c r="R201" s="39"/>
      <c r="S201" s="7"/>
      <c r="T201" s="7"/>
      <c r="U201" s="7"/>
      <c r="V201" s="7"/>
      <c r="W201" s="7"/>
      <c r="X201" s="7"/>
      <c r="Y201" s="7"/>
      <c r="Z201" s="7"/>
      <c r="AA201" s="46"/>
      <c r="AB201" s="224" t="str">
        <f t="shared" si="7"/>
        <v/>
      </c>
      <c r="AC201" s="39"/>
      <c r="AD201" s="7"/>
      <c r="AE201" s="7"/>
      <c r="AF201" s="7"/>
      <c r="AG201" s="7"/>
      <c r="AH201" s="7"/>
      <c r="AI201" s="7"/>
      <c r="AJ201" s="7"/>
      <c r="AK201" s="7"/>
      <c r="AL201" s="46"/>
      <c r="AM201" s="394" t="str">
        <f t="shared" si="8"/>
        <v/>
      </c>
    </row>
    <row r="202" spans="1:39">
      <c r="A202" s="4">
        <v>191</v>
      </c>
      <c r="B202" s="239" t="str">
        <f>IF(OR(F202=0,F202=""),"",'DAFTAR PELAJAR'!B198)</f>
        <v/>
      </c>
      <c r="C202" s="240" t="str">
        <f>IF(OR(F202=0,F202=""),"",'DAFTAR PELAJAR'!C198)</f>
        <v/>
      </c>
      <c r="D202" s="241" t="str">
        <f>IF(OR(F202=0,F202=""),"",'DAFTAR PELAJAR'!D198)</f>
        <v/>
      </c>
      <c r="E202" s="240" t="str">
        <f>IF(OR(F202=0,F202=""),"",'DAFTAR PELAJAR'!E198)</f>
        <v/>
      </c>
      <c r="F202" s="242" t="str">
        <f>IF(OR('DAFTAR PELAJAR'!J198=0,'DAFTAR PELAJAR'!J198=""),"",'DAFTAR PELAJAR'!J198)</f>
        <v/>
      </c>
      <c r="G202" s="39"/>
      <c r="H202" s="7"/>
      <c r="I202" s="7"/>
      <c r="J202" s="7"/>
      <c r="K202" s="7"/>
      <c r="L202" s="7"/>
      <c r="M202" s="7"/>
      <c r="N202" s="7"/>
      <c r="O202" s="7"/>
      <c r="P202" s="46"/>
      <c r="Q202" s="454" t="str">
        <f t="shared" si="6"/>
        <v/>
      </c>
      <c r="R202" s="39"/>
      <c r="S202" s="7"/>
      <c r="T202" s="7"/>
      <c r="U202" s="7"/>
      <c r="V202" s="7"/>
      <c r="W202" s="7"/>
      <c r="X202" s="7"/>
      <c r="Y202" s="7"/>
      <c r="Z202" s="7"/>
      <c r="AA202" s="46"/>
      <c r="AB202" s="224" t="str">
        <f t="shared" si="7"/>
        <v/>
      </c>
      <c r="AC202" s="39"/>
      <c r="AD202" s="7"/>
      <c r="AE202" s="7"/>
      <c r="AF202" s="7"/>
      <c r="AG202" s="7"/>
      <c r="AH202" s="7"/>
      <c r="AI202" s="7"/>
      <c r="AJ202" s="7"/>
      <c r="AK202" s="7"/>
      <c r="AL202" s="46"/>
      <c r="AM202" s="394" t="str">
        <f t="shared" si="8"/>
        <v/>
      </c>
    </row>
    <row r="203" spans="1:39">
      <c r="A203" s="4">
        <v>192</v>
      </c>
      <c r="B203" s="239" t="str">
        <f>IF(OR(F203=0,F203=""),"",'DAFTAR PELAJAR'!B199)</f>
        <v/>
      </c>
      <c r="C203" s="240" t="str">
        <f>IF(OR(F203=0,F203=""),"",'DAFTAR PELAJAR'!C199)</f>
        <v/>
      </c>
      <c r="D203" s="241" t="str">
        <f>IF(OR(F203=0,F203=""),"",'DAFTAR PELAJAR'!D199)</f>
        <v/>
      </c>
      <c r="E203" s="240" t="str">
        <f>IF(OR(F203=0,F203=""),"",'DAFTAR PELAJAR'!E199)</f>
        <v/>
      </c>
      <c r="F203" s="242" t="str">
        <f>IF(OR('DAFTAR PELAJAR'!J199=0,'DAFTAR PELAJAR'!J199=""),"",'DAFTAR PELAJAR'!J199)</f>
        <v/>
      </c>
      <c r="G203" s="39"/>
      <c r="H203" s="7"/>
      <c r="I203" s="7"/>
      <c r="J203" s="7"/>
      <c r="K203" s="7"/>
      <c r="L203" s="7"/>
      <c r="M203" s="7"/>
      <c r="N203" s="7"/>
      <c r="O203" s="7"/>
      <c r="P203" s="46"/>
      <c r="Q203" s="454" t="str">
        <f t="shared" si="6"/>
        <v/>
      </c>
      <c r="R203" s="39"/>
      <c r="S203" s="7"/>
      <c r="T203" s="7"/>
      <c r="U203" s="7"/>
      <c r="V203" s="7"/>
      <c r="W203" s="7"/>
      <c r="X203" s="7"/>
      <c r="Y203" s="7"/>
      <c r="Z203" s="7"/>
      <c r="AA203" s="46"/>
      <c r="AB203" s="224" t="str">
        <f t="shared" si="7"/>
        <v/>
      </c>
      <c r="AC203" s="39"/>
      <c r="AD203" s="7"/>
      <c r="AE203" s="7"/>
      <c r="AF203" s="7"/>
      <c r="AG203" s="7"/>
      <c r="AH203" s="7"/>
      <c r="AI203" s="7"/>
      <c r="AJ203" s="7"/>
      <c r="AK203" s="7"/>
      <c r="AL203" s="46"/>
      <c r="AM203" s="394" t="str">
        <f t="shared" si="8"/>
        <v/>
      </c>
    </row>
    <row r="204" spans="1:39">
      <c r="A204" s="4">
        <v>193</v>
      </c>
      <c r="B204" s="239" t="str">
        <f>IF(OR(F204=0,F204=""),"",'DAFTAR PELAJAR'!B200)</f>
        <v/>
      </c>
      <c r="C204" s="240" t="str">
        <f>IF(OR(F204=0,F204=""),"",'DAFTAR PELAJAR'!C200)</f>
        <v/>
      </c>
      <c r="D204" s="241" t="str">
        <f>IF(OR(F204=0,F204=""),"",'DAFTAR PELAJAR'!D200)</f>
        <v/>
      </c>
      <c r="E204" s="240" t="str">
        <f>IF(OR(F204=0,F204=""),"",'DAFTAR PELAJAR'!E200)</f>
        <v/>
      </c>
      <c r="F204" s="242" t="str">
        <f>IF(OR('DAFTAR PELAJAR'!J200=0,'DAFTAR PELAJAR'!J200=""),"",'DAFTAR PELAJAR'!J200)</f>
        <v/>
      </c>
      <c r="G204" s="39"/>
      <c r="H204" s="7"/>
      <c r="I204" s="7"/>
      <c r="J204" s="7"/>
      <c r="K204" s="7"/>
      <c r="L204" s="7"/>
      <c r="M204" s="7"/>
      <c r="N204" s="7"/>
      <c r="O204" s="7"/>
      <c r="P204" s="46"/>
      <c r="Q204" s="454" t="str">
        <f t="shared" si="6"/>
        <v/>
      </c>
      <c r="R204" s="39"/>
      <c r="S204" s="7"/>
      <c r="T204" s="7"/>
      <c r="U204" s="7"/>
      <c r="V204" s="7"/>
      <c r="W204" s="7"/>
      <c r="X204" s="7"/>
      <c r="Y204" s="7"/>
      <c r="Z204" s="7"/>
      <c r="AA204" s="46"/>
      <c r="AB204" s="224" t="str">
        <f t="shared" si="7"/>
        <v/>
      </c>
      <c r="AC204" s="39"/>
      <c r="AD204" s="7"/>
      <c r="AE204" s="7"/>
      <c r="AF204" s="7"/>
      <c r="AG204" s="7"/>
      <c r="AH204" s="7"/>
      <c r="AI204" s="7"/>
      <c r="AJ204" s="7"/>
      <c r="AK204" s="7"/>
      <c r="AL204" s="46"/>
      <c r="AM204" s="394" t="str">
        <f t="shared" si="8"/>
        <v/>
      </c>
    </row>
    <row r="205" spans="1:39">
      <c r="A205" s="4">
        <v>194</v>
      </c>
      <c r="B205" s="239" t="str">
        <f>IF(OR(F205=0,F205=""),"",'DAFTAR PELAJAR'!B201)</f>
        <v/>
      </c>
      <c r="C205" s="240" t="str">
        <f>IF(OR(F205=0,F205=""),"",'DAFTAR PELAJAR'!C201)</f>
        <v/>
      </c>
      <c r="D205" s="241" t="str">
        <f>IF(OR(F205=0,F205=""),"",'DAFTAR PELAJAR'!D201)</f>
        <v/>
      </c>
      <c r="E205" s="240" t="str">
        <f>IF(OR(F205=0,F205=""),"",'DAFTAR PELAJAR'!E201)</f>
        <v/>
      </c>
      <c r="F205" s="242" t="str">
        <f>IF(OR('DAFTAR PELAJAR'!J201=0,'DAFTAR PELAJAR'!J201=""),"",'DAFTAR PELAJAR'!J201)</f>
        <v/>
      </c>
      <c r="G205" s="39"/>
      <c r="H205" s="7"/>
      <c r="I205" s="7"/>
      <c r="J205" s="7"/>
      <c r="K205" s="7"/>
      <c r="L205" s="7"/>
      <c r="M205" s="7"/>
      <c r="N205" s="7"/>
      <c r="O205" s="7"/>
      <c r="P205" s="46"/>
      <c r="Q205" s="454" t="str">
        <f t="shared" ref="Q205:Q261" si="9">IFERROR(AVERAGE(G205:P205),"")</f>
        <v/>
      </c>
      <c r="R205" s="39"/>
      <c r="S205" s="7"/>
      <c r="T205" s="7"/>
      <c r="U205" s="7"/>
      <c r="V205" s="7"/>
      <c r="W205" s="7"/>
      <c r="X205" s="7"/>
      <c r="Y205" s="7"/>
      <c r="Z205" s="7"/>
      <c r="AA205" s="46"/>
      <c r="AB205" s="224" t="str">
        <f t="shared" ref="AB205:AB261" si="10">IFERROR(AVERAGE(R205:AA205),"")</f>
        <v/>
      </c>
      <c r="AC205" s="39"/>
      <c r="AD205" s="7"/>
      <c r="AE205" s="7"/>
      <c r="AF205" s="7"/>
      <c r="AG205" s="7"/>
      <c r="AH205" s="7"/>
      <c r="AI205" s="7"/>
      <c r="AJ205" s="7"/>
      <c r="AK205" s="7"/>
      <c r="AL205" s="46"/>
      <c r="AM205" s="394" t="str">
        <f t="shared" ref="AM205:AM261" si="11">IFERROR(AVERAGE(AC205:AL205),"")</f>
        <v/>
      </c>
    </row>
    <row r="206" spans="1:39">
      <c r="A206" s="4">
        <v>195</v>
      </c>
      <c r="B206" s="239" t="str">
        <f>IF(OR(F206=0,F206=""),"",'DAFTAR PELAJAR'!B202)</f>
        <v/>
      </c>
      <c r="C206" s="240" t="str">
        <f>IF(OR(F206=0,F206=""),"",'DAFTAR PELAJAR'!C202)</f>
        <v/>
      </c>
      <c r="D206" s="241" t="str">
        <f>IF(OR(F206=0,F206=""),"",'DAFTAR PELAJAR'!D202)</f>
        <v/>
      </c>
      <c r="E206" s="240" t="str">
        <f>IF(OR(F206=0,F206=""),"",'DAFTAR PELAJAR'!E202)</f>
        <v/>
      </c>
      <c r="F206" s="242" t="str">
        <f>IF(OR('DAFTAR PELAJAR'!J202=0,'DAFTAR PELAJAR'!J202=""),"",'DAFTAR PELAJAR'!J202)</f>
        <v/>
      </c>
      <c r="G206" s="39"/>
      <c r="H206" s="7"/>
      <c r="I206" s="7"/>
      <c r="J206" s="7"/>
      <c r="K206" s="7"/>
      <c r="L206" s="7"/>
      <c r="M206" s="7"/>
      <c r="N206" s="7"/>
      <c r="O206" s="7"/>
      <c r="P206" s="46"/>
      <c r="Q206" s="454" t="str">
        <f t="shared" si="9"/>
        <v/>
      </c>
      <c r="R206" s="39"/>
      <c r="S206" s="7"/>
      <c r="T206" s="7"/>
      <c r="U206" s="7"/>
      <c r="V206" s="7"/>
      <c r="W206" s="7"/>
      <c r="X206" s="7"/>
      <c r="Y206" s="7"/>
      <c r="Z206" s="7"/>
      <c r="AA206" s="46"/>
      <c r="AB206" s="224" t="str">
        <f t="shared" si="10"/>
        <v/>
      </c>
      <c r="AC206" s="39"/>
      <c r="AD206" s="7"/>
      <c r="AE206" s="7"/>
      <c r="AF206" s="7"/>
      <c r="AG206" s="7"/>
      <c r="AH206" s="7"/>
      <c r="AI206" s="7"/>
      <c r="AJ206" s="7"/>
      <c r="AK206" s="7"/>
      <c r="AL206" s="46"/>
      <c r="AM206" s="394" t="str">
        <f t="shared" si="11"/>
        <v/>
      </c>
    </row>
    <row r="207" spans="1:39">
      <c r="A207" s="4">
        <v>196</v>
      </c>
      <c r="B207" s="239" t="str">
        <f>IF(OR(F207=0,F207=""),"",'DAFTAR PELAJAR'!B203)</f>
        <v/>
      </c>
      <c r="C207" s="240" t="str">
        <f>IF(OR(F207=0,F207=""),"",'DAFTAR PELAJAR'!C203)</f>
        <v/>
      </c>
      <c r="D207" s="241" t="str">
        <f>IF(OR(F207=0,F207=""),"",'DAFTAR PELAJAR'!D203)</f>
        <v/>
      </c>
      <c r="E207" s="240" t="str">
        <f>IF(OR(F207=0,F207=""),"",'DAFTAR PELAJAR'!E203)</f>
        <v/>
      </c>
      <c r="F207" s="242" t="str">
        <f>IF(OR('DAFTAR PELAJAR'!J203=0,'DAFTAR PELAJAR'!J203=""),"",'DAFTAR PELAJAR'!J203)</f>
        <v/>
      </c>
      <c r="G207" s="39"/>
      <c r="H207" s="7"/>
      <c r="I207" s="7"/>
      <c r="J207" s="7"/>
      <c r="K207" s="7"/>
      <c r="L207" s="7"/>
      <c r="M207" s="7"/>
      <c r="N207" s="7"/>
      <c r="O207" s="7"/>
      <c r="P207" s="46"/>
      <c r="Q207" s="454" t="str">
        <f t="shared" si="9"/>
        <v/>
      </c>
      <c r="R207" s="39"/>
      <c r="S207" s="7"/>
      <c r="T207" s="7"/>
      <c r="U207" s="7"/>
      <c r="V207" s="7"/>
      <c r="W207" s="7"/>
      <c r="X207" s="7"/>
      <c r="Y207" s="7"/>
      <c r="Z207" s="7"/>
      <c r="AA207" s="46"/>
      <c r="AB207" s="224" t="str">
        <f t="shared" si="10"/>
        <v/>
      </c>
      <c r="AC207" s="39"/>
      <c r="AD207" s="7"/>
      <c r="AE207" s="7"/>
      <c r="AF207" s="7"/>
      <c r="AG207" s="7"/>
      <c r="AH207" s="7"/>
      <c r="AI207" s="7"/>
      <c r="AJ207" s="7"/>
      <c r="AK207" s="7"/>
      <c r="AL207" s="46"/>
      <c r="AM207" s="394" t="str">
        <f t="shared" si="11"/>
        <v/>
      </c>
    </row>
    <row r="208" spans="1:39">
      <c r="A208" s="4">
        <v>197</v>
      </c>
      <c r="B208" s="239" t="str">
        <f>IF(OR(F208=0,F208=""),"",'DAFTAR PELAJAR'!B204)</f>
        <v/>
      </c>
      <c r="C208" s="240" t="str">
        <f>IF(OR(F208=0,F208=""),"",'DAFTAR PELAJAR'!C204)</f>
        <v/>
      </c>
      <c r="D208" s="241" t="str">
        <f>IF(OR(F208=0,F208=""),"",'DAFTAR PELAJAR'!D204)</f>
        <v/>
      </c>
      <c r="E208" s="240" t="str">
        <f>IF(OR(F208=0,F208=""),"",'DAFTAR PELAJAR'!E204)</f>
        <v/>
      </c>
      <c r="F208" s="242" t="str">
        <f>IF(OR('DAFTAR PELAJAR'!J204=0,'DAFTAR PELAJAR'!J204=""),"",'DAFTAR PELAJAR'!J204)</f>
        <v/>
      </c>
      <c r="G208" s="39"/>
      <c r="H208" s="7"/>
      <c r="I208" s="7"/>
      <c r="J208" s="7"/>
      <c r="K208" s="7"/>
      <c r="L208" s="7"/>
      <c r="M208" s="7"/>
      <c r="N208" s="7"/>
      <c r="O208" s="7"/>
      <c r="P208" s="46"/>
      <c r="Q208" s="454" t="str">
        <f t="shared" si="9"/>
        <v/>
      </c>
      <c r="R208" s="39"/>
      <c r="S208" s="7"/>
      <c r="T208" s="7"/>
      <c r="U208" s="7"/>
      <c r="V208" s="7"/>
      <c r="W208" s="7"/>
      <c r="X208" s="7"/>
      <c r="Y208" s="7"/>
      <c r="Z208" s="7"/>
      <c r="AA208" s="46"/>
      <c r="AB208" s="224" t="str">
        <f t="shared" si="10"/>
        <v/>
      </c>
      <c r="AC208" s="39"/>
      <c r="AD208" s="7"/>
      <c r="AE208" s="7"/>
      <c r="AF208" s="7"/>
      <c r="AG208" s="7"/>
      <c r="AH208" s="7"/>
      <c r="AI208" s="7"/>
      <c r="AJ208" s="7"/>
      <c r="AK208" s="7"/>
      <c r="AL208" s="46"/>
      <c r="AM208" s="394" t="str">
        <f t="shared" si="11"/>
        <v/>
      </c>
    </row>
    <row r="209" spans="1:39">
      <c r="A209" s="4">
        <v>198</v>
      </c>
      <c r="B209" s="239" t="str">
        <f>IF(OR(F209=0,F209=""),"",'DAFTAR PELAJAR'!B205)</f>
        <v/>
      </c>
      <c r="C209" s="240" t="str">
        <f>IF(OR(F209=0,F209=""),"",'DAFTAR PELAJAR'!C205)</f>
        <v/>
      </c>
      <c r="D209" s="241" t="str">
        <f>IF(OR(F209=0,F209=""),"",'DAFTAR PELAJAR'!D205)</f>
        <v/>
      </c>
      <c r="E209" s="240" t="str">
        <f>IF(OR(F209=0,F209=""),"",'DAFTAR PELAJAR'!E205)</f>
        <v/>
      </c>
      <c r="F209" s="242" t="str">
        <f>IF(OR('DAFTAR PELAJAR'!J205=0,'DAFTAR PELAJAR'!J205=""),"",'DAFTAR PELAJAR'!J205)</f>
        <v/>
      </c>
      <c r="G209" s="39"/>
      <c r="H209" s="7"/>
      <c r="I209" s="7"/>
      <c r="J209" s="7"/>
      <c r="K209" s="7"/>
      <c r="L209" s="7"/>
      <c r="M209" s="7"/>
      <c r="N209" s="7"/>
      <c r="O209" s="7"/>
      <c r="P209" s="46"/>
      <c r="Q209" s="454" t="str">
        <f t="shared" si="9"/>
        <v/>
      </c>
      <c r="R209" s="39"/>
      <c r="S209" s="7"/>
      <c r="T209" s="7"/>
      <c r="U209" s="7"/>
      <c r="V209" s="7"/>
      <c r="W209" s="7"/>
      <c r="X209" s="7"/>
      <c r="Y209" s="7"/>
      <c r="Z209" s="7"/>
      <c r="AA209" s="46"/>
      <c r="AB209" s="224" t="str">
        <f t="shared" si="10"/>
        <v/>
      </c>
      <c r="AC209" s="39"/>
      <c r="AD209" s="7"/>
      <c r="AE209" s="7"/>
      <c r="AF209" s="7"/>
      <c r="AG209" s="7"/>
      <c r="AH209" s="7"/>
      <c r="AI209" s="7"/>
      <c r="AJ209" s="7"/>
      <c r="AK209" s="7"/>
      <c r="AL209" s="46"/>
      <c r="AM209" s="394" t="str">
        <f t="shared" si="11"/>
        <v/>
      </c>
    </row>
    <row r="210" spans="1:39">
      <c r="A210" s="4">
        <v>199</v>
      </c>
      <c r="B210" s="239" t="str">
        <f>IF(OR(F210=0,F210=""),"",'DAFTAR PELAJAR'!B206)</f>
        <v/>
      </c>
      <c r="C210" s="240" t="str">
        <f>IF(OR(F210=0,F210=""),"",'DAFTAR PELAJAR'!C206)</f>
        <v/>
      </c>
      <c r="D210" s="241" t="str">
        <f>IF(OR(F210=0,F210=""),"",'DAFTAR PELAJAR'!D206)</f>
        <v/>
      </c>
      <c r="E210" s="240" t="str">
        <f>IF(OR(F210=0,F210=""),"",'DAFTAR PELAJAR'!E206)</f>
        <v/>
      </c>
      <c r="F210" s="242" t="str">
        <f>IF(OR('DAFTAR PELAJAR'!J206=0,'DAFTAR PELAJAR'!J206=""),"",'DAFTAR PELAJAR'!J206)</f>
        <v/>
      </c>
      <c r="G210" s="39"/>
      <c r="H210" s="7"/>
      <c r="I210" s="7"/>
      <c r="J210" s="7"/>
      <c r="K210" s="7"/>
      <c r="L210" s="7"/>
      <c r="M210" s="7"/>
      <c r="N210" s="7"/>
      <c r="O210" s="7"/>
      <c r="P210" s="46"/>
      <c r="Q210" s="454" t="str">
        <f t="shared" si="9"/>
        <v/>
      </c>
      <c r="R210" s="39"/>
      <c r="S210" s="7"/>
      <c r="T210" s="7"/>
      <c r="U210" s="7"/>
      <c r="V210" s="7"/>
      <c r="W210" s="7"/>
      <c r="X210" s="7"/>
      <c r="Y210" s="7"/>
      <c r="Z210" s="7"/>
      <c r="AA210" s="46"/>
      <c r="AB210" s="224" t="str">
        <f t="shared" si="10"/>
        <v/>
      </c>
      <c r="AC210" s="39"/>
      <c r="AD210" s="7"/>
      <c r="AE210" s="7"/>
      <c r="AF210" s="7"/>
      <c r="AG210" s="7"/>
      <c r="AH210" s="7"/>
      <c r="AI210" s="7"/>
      <c r="AJ210" s="7"/>
      <c r="AK210" s="7"/>
      <c r="AL210" s="46"/>
      <c r="AM210" s="394" t="str">
        <f t="shared" si="11"/>
        <v/>
      </c>
    </row>
    <row r="211" spans="1:39">
      <c r="A211" s="4">
        <v>200</v>
      </c>
      <c r="B211" s="239" t="str">
        <f>IF(OR(F211=0,F211=""),"",'DAFTAR PELAJAR'!B207)</f>
        <v/>
      </c>
      <c r="C211" s="240" t="str">
        <f>IF(OR(F211=0,F211=""),"",'DAFTAR PELAJAR'!C207)</f>
        <v/>
      </c>
      <c r="D211" s="241" t="str">
        <f>IF(OR(F211=0,F211=""),"",'DAFTAR PELAJAR'!D207)</f>
        <v/>
      </c>
      <c r="E211" s="240" t="str">
        <f>IF(OR(F211=0,F211=""),"",'DAFTAR PELAJAR'!E207)</f>
        <v/>
      </c>
      <c r="F211" s="242" t="str">
        <f>IF(OR('DAFTAR PELAJAR'!J207=0,'DAFTAR PELAJAR'!J207=""),"",'DAFTAR PELAJAR'!J207)</f>
        <v/>
      </c>
      <c r="G211" s="39"/>
      <c r="H211" s="7"/>
      <c r="I211" s="7"/>
      <c r="J211" s="7"/>
      <c r="K211" s="7"/>
      <c r="L211" s="7"/>
      <c r="M211" s="7"/>
      <c r="N211" s="7"/>
      <c r="O211" s="7"/>
      <c r="P211" s="46"/>
      <c r="Q211" s="454" t="str">
        <f t="shared" si="9"/>
        <v/>
      </c>
      <c r="R211" s="39"/>
      <c r="S211" s="7"/>
      <c r="T211" s="7"/>
      <c r="U211" s="7"/>
      <c r="V211" s="7"/>
      <c r="W211" s="7"/>
      <c r="X211" s="7"/>
      <c r="Y211" s="7"/>
      <c r="Z211" s="7"/>
      <c r="AA211" s="46"/>
      <c r="AB211" s="224" t="str">
        <f t="shared" si="10"/>
        <v/>
      </c>
      <c r="AC211" s="39"/>
      <c r="AD211" s="7"/>
      <c r="AE211" s="7"/>
      <c r="AF211" s="7"/>
      <c r="AG211" s="7"/>
      <c r="AH211" s="7"/>
      <c r="AI211" s="7"/>
      <c r="AJ211" s="7"/>
      <c r="AK211" s="7"/>
      <c r="AL211" s="46"/>
      <c r="AM211" s="394" t="str">
        <f t="shared" si="11"/>
        <v/>
      </c>
    </row>
    <row r="212" spans="1:39">
      <c r="A212" s="4">
        <v>201</v>
      </c>
      <c r="B212" s="239" t="str">
        <f>IF(OR(F212=0,F212=""),"",'DAFTAR PELAJAR'!B208)</f>
        <v/>
      </c>
      <c r="C212" s="240" t="str">
        <f>IF(OR(F212=0,F212=""),"",'DAFTAR PELAJAR'!C208)</f>
        <v/>
      </c>
      <c r="D212" s="241" t="str">
        <f>IF(OR(F212=0,F212=""),"",'DAFTAR PELAJAR'!D208)</f>
        <v/>
      </c>
      <c r="E212" s="240" t="str">
        <f>IF(OR(F212=0,F212=""),"",'DAFTAR PELAJAR'!E208)</f>
        <v/>
      </c>
      <c r="F212" s="242" t="str">
        <f>IF(OR('DAFTAR PELAJAR'!J208=0,'DAFTAR PELAJAR'!J208=""),"",'DAFTAR PELAJAR'!J208)</f>
        <v/>
      </c>
      <c r="G212" s="39"/>
      <c r="H212" s="7"/>
      <c r="I212" s="7"/>
      <c r="J212" s="7"/>
      <c r="K212" s="7"/>
      <c r="L212" s="7"/>
      <c r="M212" s="7"/>
      <c r="N212" s="7"/>
      <c r="O212" s="7"/>
      <c r="P212" s="46"/>
      <c r="Q212" s="454" t="str">
        <f t="shared" si="9"/>
        <v/>
      </c>
      <c r="R212" s="39"/>
      <c r="S212" s="7"/>
      <c r="T212" s="7"/>
      <c r="U212" s="7"/>
      <c r="V212" s="7"/>
      <c r="W212" s="7"/>
      <c r="X212" s="7"/>
      <c r="Y212" s="7"/>
      <c r="Z212" s="7"/>
      <c r="AA212" s="46"/>
      <c r="AB212" s="224" t="str">
        <f t="shared" si="10"/>
        <v/>
      </c>
      <c r="AC212" s="39"/>
      <c r="AD212" s="7"/>
      <c r="AE212" s="7"/>
      <c r="AF212" s="7"/>
      <c r="AG212" s="7"/>
      <c r="AH212" s="7"/>
      <c r="AI212" s="7"/>
      <c r="AJ212" s="7"/>
      <c r="AK212" s="7"/>
      <c r="AL212" s="46"/>
      <c r="AM212" s="394" t="str">
        <f t="shared" si="11"/>
        <v/>
      </c>
    </row>
    <row r="213" spans="1:39">
      <c r="A213" s="4">
        <v>202</v>
      </c>
      <c r="B213" s="239" t="str">
        <f>IF(OR(F213=0,F213=""),"",'DAFTAR PELAJAR'!B209)</f>
        <v/>
      </c>
      <c r="C213" s="240" t="str">
        <f>IF(OR(F213=0,F213=""),"",'DAFTAR PELAJAR'!C209)</f>
        <v/>
      </c>
      <c r="D213" s="241" t="str">
        <f>IF(OR(F213=0,F213=""),"",'DAFTAR PELAJAR'!D209)</f>
        <v/>
      </c>
      <c r="E213" s="240" t="str">
        <f>IF(OR(F213=0,F213=""),"",'DAFTAR PELAJAR'!E209)</f>
        <v/>
      </c>
      <c r="F213" s="242" t="str">
        <f>IF(OR('DAFTAR PELAJAR'!J209=0,'DAFTAR PELAJAR'!J209=""),"",'DAFTAR PELAJAR'!J209)</f>
        <v/>
      </c>
      <c r="G213" s="39"/>
      <c r="H213" s="7"/>
      <c r="I213" s="7"/>
      <c r="J213" s="7"/>
      <c r="K213" s="7"/>
      <c r="L213" s="7"/>
      <c r="M213" s="7"/>
      <c r="N213" s="7"/>
      <c r="O213" s="7"/>
      <c r="P213" s="46"/>
      <c r="Q213" s="454" t="str">
        <f t="shared" si="9"/>
        <v/>
      </c>
      <c r="R213" s="39"/>
      <c r="S213" s="7"/>
      <c r="T213" s="7"/>
      <c r="U213" s="7"/>
      <c r="V213" s="7"/>
      <c r="W213" s="7"/>
      <c r="X213" s="7"/>
      <c r="Y213" s="7"/>
      <c r="Z213" s="7"/>
      <c r="AA213" s="46"/>
      <c r="AB213" s="224" t="str">
        <f t="shared" si="10"/>
        <v/>
      </c>
      <c r="AC213" s="39"/>
      <c r="AD213" s="7"/>
      <c r="AE213" s="7"/>
      <c r="AF213" s="7"/>
      <c r="AG213" s="7"/>
      <c r="AH213" s="7"/>
      <c r="AI213" s="7"/>
      <c r="AJ213" s="7"/>
      <c r="AK213" s="7"/>
      <c r="AL213" s="46"/>
      <c r="AM213" s="394" t="str">
        <f t="shared" si="11"/>
        <v/>
      </c>
    </row>
    <row r="214" spans="1:39">
      <c r="A214" s="4">
        <v>203</v>
      </c>
      <c r="B214" s="239" t="str">
        <f>IF(OR(F214=0,F214=""),"",'DAFTAR PELAJAR'!B210)</f>
        <v/>
      </c>
      <c r="C214" s="240" t="str">
        <f>IF(OR(F214=0,F214=""),"",'DAFTAR PELAJAR'!C210)</f>
        <v/>
      </c>
      <c r="D214" s="241" t="str">
        <f>IF(OR(F214=0,F214=""),"",'DAFTAR PELAJAR'!D210)</f>
        <v/>
      </c>
      <c r="E214" s="240" t="str">
        <f>IF(OR(F214=0,F214=""),"",'DAFTAR PELAJAR'!E210)</f>
        <v/>
      </c>
      <c r="F214" s="242" t="str">
        <f>IF(OR('DAFTAR PELAJAR'!J210=0,'DAFTAR PELAJAR'!J210=""),"",'DAFTAR PELAJAR'!J210)</f>
        <v/>
      </c>
      <c r="G214" s="39"/>
      <c r="H214" s="7"/>
      <c r="I214" s="7"/>
      <c r="J214" s="7"/>
      <c r="K214" s="7"/>
      <c r="L214" s="7"/>
      <c r="M214" s="7"/>
      <c r="N214" s="7"/>
      <c r="O214" s="7"/>
      <c r="P214" s="46"/>
      <c r="Q214" s="454" t="str">
        <f t="shared" si="9"/>
        <v/>
      </c>
      <c r="R214" s="39"/>
      <c r="S214" s="7"/>
      <c r="T214" s="7"/>
      <c r="U214" s="7"/>
      <c r="V214" s="7"/>
      <c r="W214" s="7"/>
      <c r="X214" s="7"/>
      <c r="Y214" s="7"/>
      <c r="Z214" s="7"/>
      <c r="AA214" s="46"/>
      <c r="AB214" s="224" t="str">
        <f t="shared" si="10"/>
        <v/>
      </c>
      <c r="AC214" s="39"/>
      <c r="AD214" s="7"/>
      <c r="AE214" s="7"/>
      <c r="AF214" s="7"/>
      <c r="AG214" s="7"/>
      <c r="AH214" s="7"/>
      <c r="AI214" s="7"/>
      <c r="AJ214" s="7"/>
      <c r="AK214" s="7"/>
      <c r="AL214" s="46"/>
      <c r="AM214" s="394" t="str">
        <f t="shared" si="11"/>
        <v/>
      </c>
    </row>
    <row r="215" spans="1:39">
      <c r="A215" s="4">
        <v>204</v>
      </c>
      <c r="B215" s="239" t="str">
        <f>IF(OR(F215=0,F215=""),"",'DAFTAR PELAJAR'!B211)</f>
        <v/>
      </c>
      <c r="C215" s="240" t="str">
        <f>IF(OR(F215=0,F215=""),"",'DAFTAR PELAJAR'!C211)</f>
        <v/>
      </c>
      <c r="D215" s="241" t="str">
        <f>IF(OR(F215=0,F215=""),"",'DAFTAR PELAJAR'!D211)</f>
        <v/>
      </c>
      <c r="E215" s="240" t="str">
        <f>IF(OR(F215=0,F215=""),"",'DAFTAR PELAJAR'!E211)</f>
        <v/>
      </c>
      <c r="F215" s="242" t="str">
        <f>IF(OR('DAFTAR PELAJAR'!J211=0,'DAFTAR PELAJAR'!J211=""),"",'DAFTAR PELAJAR'!J211)</f>
        <v/>
      </c>
      <c r="G215" s="39"/>
      <c r="H215" s="7"/>
      <c r="I215" s="7"/>
      <c r="J215" s="7"/>
      <c r="K215" s="7"/>
      <c r="L215" s="7"/>
      <c r="M215" s="7"/>
      <c r="N215" s="7"/>
      <c r="O215" s="7"/>
      <c r="P215" s="46"/>
      <c r="Q215" s="454" t="str">
        <f t="shared" si="9"/>
        <v/>
      </c>
      <c r="R215" s="39"/>
      <c r="S215" s="7"/>
      <c r="T215" s="7"/>
      <c r="U215" s="7"/>
      <c r="V215" s="7"/>
      <c r="W215" s="7"/>
      <c r="X215" s="7"/>
      <c r="Y215" s="7"/>
      <c r="Z215" s="7"/>
      <c r="AA215" s="46"/>
      <c r="AB215" s="224" t="str">
        <f t="shared" si="10"/>
        <v/>
      </c>
      <c r="AC215" s="39"/>
      <c r="AD215" s="7"/>
      <c r="AE215" s="7"/>
      <c r="AF215" s="7"/>
      <c r="AG215" s="7"/>
      <c r="AH215" s="7"/>
      <c r="AI215" s="7"/>
      <c r="AJ215" s="7"/>
      <c r="AK215" s="7"/>
      <c r="AL215" s="46"/>
      <c r="AM215" s="394" t="str">
        <f t="shared" si="11"/>
        <v/>
      </c>
    </row>
    <row r="216" spans="1:39">
      <c r="A216" s="4">
        <v>205</v>
      </c>
      <c r="B216" s="239" t="str">
        <f>IF(OR(F216=0,F216=""),"",'DAFTAR PELAJAR'!B212)</f>
        <v/>
      </c>
      <c r="C216" s="240" t="str">
        <f>IF(OR(F216=0,F216=""),"",'DAFTAR PELAJAR'!C212)</f>
        <v/>
      </c>
      <c r="D216" s="241" t="str">
        <f>IF(OR(F216=0,F216=""),"",'DAFTAR PELAJAR'!D212)</f>
        <v/>
      </c>
      <c r="E216" s="240" t="str">
        <f>IF(OR(F216=0,F216=""),"",'DAFTAR PELAJAR'!E212)</f>
        <v/>
      </c>
      <c r="F216" s="242" t="str">
        <f>IF(OR('DAFTAR PELAJAR'!J212=0,'DAFTAR PELAJAR'!J212=""),"",'DAFTAR PELAJAR'!J212)</f>
        <v/>
      </c>
      <c r="G216" s="39"/>
      <c r="H216" s="7"/>
      <c r="I216" s="7"/>
      <c r="J216" s="7"/>
      <c r="K216" s="7"/>
      <c r="L216" s="7"/>
      <c r="M216" s="7"/>
      <c r="N216" s="7"/>
      <c r="O216" s="7"/>
      <c r="P216" s="46"/>
      <c r="Q216" s="454" t="str">
        <f t="shared" si="9"/>
        <v/>
      </c>
      <c r="R216" s="39"/>
      <c r="S216" s="7"/>
      <c r="T216" s="7"/>
      <c r="U216" s="7"/>
      <c r="V216" s="7"/>
      <c r="W216" s="7"/>
      <c r="X216" s="7"/>
      <c r="Y216" s="7"/>
      <c r="Z216" s="7"/>
      <c r="AA216" s="46"/>
      <c r="AB216" s="224" t="str">
        <f t="shared" si="10"/>
        <v/>
      </c>
      <c r="AC216" s="39"/>
      <c r="AD216" s="7"/>
      <c r="AE216" s="7"/>
      <c r="AF216" s="7"/>
      <c r="AG216" s="7"/>
      <c r="AH216" s="7"/>
      <c r="AI216" s="7"/>
      <c r="AJ216" s="7"/>
      <c r="AK216" s="7"/>
      <c r="AL216" s="46"/>
      <c r="AM216" s="394" t="str">
        <f t="shared" si="11"/>
        <v/>
      </c>
    </row>
    <row r="217" spans="1:39">
      <c r="A217" s="4">
        <v>206</v>
      </c>
      <c r="B217" s="239" t="str">
        <f>IF(OR(F217=0,F217=""),"",'DAFTAR PELAJAR'!B213)</f>
        <v/>
      </c>
      <c r="C217" s="240" t="str">
        <f>IF(OR(F217=0,F217=""),"",'DAFTAR PELAJAR'!C213)</f>
        <v/>
      </c>
      <c r="D217" s="241" t="str">
        <f>IF(OR(F217=0,F217=""),"",'DAFTAR PELAJAR'!D213)</f>
        <v/>
      </c>
      <c r="E217" s="240" t="str">
        <f>IF(OR(F217=0,F217=""),"",'DAFTAR PELAJAR'!E213)</f>
        <v/>
      </c>
      <c r="F217" s="242" t="str">
        <f>IF(OR('DAFTAR PELAJAR'!J213=0,'DAFTAR PELAJAR'!J213=""),"",'DAFTAR PELAJAR'!J213)</f>
        <v/>
      </c>
      <c r="G217" s="39"/>
      <c r="H217" s="7"/>
      <c r="I217" s="7"/>
      <c r="J217" s="7"/>
      <c r="K217" s="7"/>
      <c r="L217" s="7"/>
      <c r="M217" s="7"/>
      <c r="N217" s="7"/>
      <c r="O217" s="7"/>
      <c r="P217" s="46"/>
      <c r="Q217" s="454" t="str">
        <f t="shared" si="9"/>
        <v/>
      </c>
      <c r="R217" s="39"/>
      <c r="S217" s="7"/>
      <c r="T217" s="7"/>
      <c r="U217" s="7"/>
      <c r="V217" s="7"/>
      <c r="W217" s="7"/>
      <c r="X217" s="7"/>
      <c r="Y217" s="7"/>
      <c r="Z217" s="7"/>
      <c r="AA217" s="46"/>
      <c r="AB217" s="224" t="str">
        <f t="shared" si="10"/>
        <v/>
      </c>
      <c r="AC217" s="39"/>
      <c r="AD217" s="7"/>
      <c r="AE217" s="7"/>
      <c r="AF217" s="7"/>
      <c r="AG217" s="7"/>
      <c r="AH217" s="7"/>
      <c r="AI217" s="7"/>
      <c r="AJ217" s="7"/>
      <c r="AK217" s="7"/>
      <c r="AL217" s="46"/>
      <c r="AM217" s="394" t="str">
        <f t="shared" si="11"/>
        <v/>
      </c>
    </row>
    <row r="218" spans="1:39">
      <c r="A218" s="4">
        <v>207</v>
      </c>
      <c r="B218" s="239" t="str">
        <f>IF(OR(F218=0,F218=""),"",'DAFTAR PELAJAR'!B214)</f>
        <v/>
      </c>
      <c r="C218" s="240" t="str">
        <f>IF(OR(F218=0,F218=""),"",'DAFTAR PELAJAR'!C214)</f>
        <v/>
      </c>
      <c r="D218" s="241" t="str">
        <f>IF(OR(F218=0,F218=""),"",'DAFTAR PELAJAR'!D214)</f>
        <v/>
      </c>
      <c r="E218" s="240" t="str">
        <f>IF(OR(F218=0,F218=""),"",'DAFTAR PELAJAR'!E214)</f>
        <v/>
      </c>
      <c r="F218" s="242" t="str">
        <f>IF(OR('DAFTAR PELAJAR'!J214=0,'DAFTAR PELAJAR'!J214=""),"",'DAFTAR PELAJAR'!J214)</f>
        <v/>
      </c>
      <c r="G218" s="39"/>
      <c r="H218" s="7"/>
      <c r="I218" s="7"/>
      <c r="J218" s="7"/>
      <c r="K218" s="7"/>
      <c r="L218" s="7"/>
      <c r="M218" s="7"/>
      <c r="N218" s="7"/>
      <c r="O218" s="7"/>
      <c r="P218" s="46"/>
      <c r="Q218" s="454" t="str">
        <f t="shared" si="9"/>
        <v/>
      </c>
      <c r="R218" s="39"/>
      <c r="S218" s="7"/>
      <c r="T218" s="7"/>
      <c r="U218" s="7"/>
      <c r="V218" s="7"/>
      <c r="W218" s="7"/>
      <c r="X218" s="7"/>
      <c r="Y218" s="7"/>
      <c r="Z218" s="7"/>
      <c r="AA218" s="46"/>
      <c r="AB218" s="224" t="str">
        <f t="shared" si="10"/>
        <v/>
      </c>
      <c r="AC218" s="39"/>
      <c r="AD218" s="7"/>
      <c r="AE218" s="7"/>
      <c r="AF218" s="7"/>
      <c r="AG218" s="7"/>
      <c r="AH218" s="7"/>
      <c r="AI218" s="7"/>
      <c r="AJ218" s="7"/>
      <c r="AK218" s="7"/>
      <c r="AL218" s="46"/>
      <c r="AM218" s="394" t="str">
        <f t="shared" si="11"/>
        <v/>
      </c>
    </row>
    <row r="219" spans="1:39">
      <c r="A219" s="4">
        <v>208</v>
      </c>
      <c r="B219" s="239" t="str">
        <f>IF(OR(F219=0,F219=""),"",'DAFTAR PELAJAR'!B215)</f>
        <v/>
      </c>
      <c r="C219" s="240" t="str">
        <f>IF(OR(F219=0,F219=""),"",'DAFTAR PELAJAR'!C215)</f>
        <v/>
      </c>
      <c r="D219" s="241" t="str">
        <f>IF(OR(F219=0,F219=""),"",'DAFTAR PELAJAR'!D215)</f>
        <v/>
      </c>
      <c r="E219" s="240" t="str">
        <f>IF(OR(F219=0,F219=""),"",'DAFTAR PELAJAR'!E215)</f>
        <v/>
      </c>
      <c r="F219" s="242" t="str">
        <f>IF(OR('DAFTAR PELAJAR'!J215=0,'DAFTAR PELAJAR'!J215=""),"",'DAFTAR PELAJAR'!J215)</f>
        <v/>
      </c>
      <c r="G219" s="39"/>
      <c r="H219" s="7"/>
      <c r="I219" s="7"/>
      <c r="J219" s="7"/>
      <c r="K219" s="7"/>
      <c r="L219" s="7"/>
      <c r="M219" s="7"/>
      <c r="N219" s="7"/>
      <c r="O219" s="7"/>
      <c r="P219" s="46"/>
      <c r="Q219" s="454" t="str">
        <f t="shared" si="9"/>
        <v/>
      </c>
      <c r="R219" s="39"/>
      <c r="S219" s="7"/>
      <c r="T219" s="7"/>
      <c r="U219" s="7"/>
      <c r="V219" s="7"/>
      <c r="W219" s="7"/>
      <c r="X219" s="7"/>
      <c r="Y219" s="7"/>
      <c r="Z219" s="7"/>
      <c r="AA219" s="46"/>
      <c r="AB219" s="224" t="str">
        <f t="shared" si="10"/>
        <v/>
      </c>
      <c r="AC219" s="39"/>
      <c r="AD219" s="7"/>
      <c r="AE219" s="7"/>
      <c r="AF219" s="7"/>
      <c r="AG219" s="7"/>
      <c r="AH219" s="7"/>
      <c r="AI219" s="7"/>
      <c r="AJ219" s="7"/>
      <c r="AK219" s="7"/>
      <c r="AL219" s="46"/>
      <c r="AM219" s="394" t="str">
        <f t="shared" si="11"/>
        <v/>
      </c>
    </row>
    <row r="220" spans="1:39">
      <c r="A220" s="4">
        <v>209</v>
      </c>
      <c r="B220" s="239" t="str">
        <f>IF(OR(F220=0,F220=""),"",'DAFTAR PELAJAR'!B216)</f>
        <v/>
      </c>
      <c r="C220" s="240" t="str">
        <f>IF(OR(F220=0,F220=""),"",'DAFTAR PELAJAR'!C216)</f>
        <v/>
      </c>
      <c r="D220" s="241" t="str">
        <f>IF(OR(F220=0,F220=""),"",'DAFTAR PELAJAR'!D216)</f>
        <v/>
      </c>
      <c r="E220" s="240" t="str">
        <f>IF(OR(F220=0,F220=""),"",'DAFTAR PELAJAR'!E216)</f>
        <v/>
      </c>
      <c r="F220" s="242" t="str">
        <f>IF(OR('DAFTAR PELAJAR'!J216=0,'DAFTAR PELAJAR'!J216=""),"",'DAFTAR PELAJAR'!J216)</f>
        <v/>
      </c>
      <c r="G220" s="39"/>
      <c r="H220" s="7"/>
      <c r="I220" s="7"/>
      <c r="J220" s="7"/>
      <c r="K220" s="7"/>
      <c r="L220" s="7"/>
      <c r="M220" s="7"/>
      <c r="N220" s="7"/>
      <c r="O220" s="7"/>
      <c r="P220" s="46"/>
      <c r="Q220" s="454" t="str">
        <f t="shared" si="9"/>
        <v/>
      </c>
      <c r="R220" s="39"/>
      <c r="S220" s="7"/>
      <c r="T220" s="7"/>
      <c r="U220" s="7"/>
      <c r="V220" s="7"/>
      <c r="W220" s="7"/>
      <c r="X220" s="7"/>
      <c r="Y220" s="7"/>
      <c r="Z220" s="7"/>
      <c r="AA220" s="46"/>
      <c r="AB220" s="224" t="str">
        <f t="shared" si="10"/>
        <v/>
      </c>
      <c r="AC220" s="39"/>
      <c r="AD220" s="7"/>
      <c r="AE220" s="7"/>
      <c r="AF220" s="7"/>
      <c r="AG220" s="7"/>
      <c r="AH220" s="7"/>
      <c r="AI220" s="7"/>
      <c r="AJ220" s="7"/>
      <c r="AK220" s="7"/>
      <c r="AL220" s="46"/>
      <c r="AM220" s="394" t="str">
        <f t="shared" si="11"/>
        <v/>
      </c>
    </row>
    <row r="221" spans="1:39">
      <c r="A221" s="4">
        <v>210</v>
      </c>
      <c r="B221" s="239" t="str">
        <f>IF(OR(F221=0,F221=""),"",'DAFTAR PELAJAR'!B217)</f>
        <v/>
      </c>
      <c r="C221" s="240" t="str">
        <f>IF(OR(F221=0,F221=""),"",'DAFTAR PELAJAR'!C217)</f>
        <v/>
      </c>
      <c r="D221" s="241" t="str">
        <f>IF(OR(F221=0,F221=""),"",'DAFTAR PELAJAR'!D217)</f>
        <v/>
      </c>
      <c r="E221" s="240" t="str">
        <f>IF(OR(F221=0,F221=""),"",'DAFTAR PELAJAR'!E217)</f>
        <v/>
      </c>
      <c r="F221" s="242" t="str">
        <f>IF(OR('DAFTAR PELAJAR'!J217=0,'DAFTAR PELAJAR'!J217=""),"",'DAFTAR PELAJAR'!J217)</f>
        <v/>
      </c>
      <c r="G221" s="39"/>
      <c r="H221" s="7"/>
      <c r="I221" s="7"/>
      <c r="J221" s="7"/>
      <c r="K221" s="7"/>
      <c r="L221" s="7"/>
      <c r="M221" s="7"/>
      <c r="N221" s="7"/>
      <c r="O221" s="7"/>
      <c r="P221" s="46"/>
      <c r="Q221" s="454" t="str">
        <f t="shared" si="9"/>
        <v/>
      </c>
      <c r="R221" s="39"/>
      <c r="S221" s="7"/>
      <c r="T221" s="7"/>
      <c r="U221" s="7"/>
      <c r="V221" s="7"/>
      <c r="W221" s="7"/>
      <c r="X221" s="7"/>
      <c r="Y221" s="7"/>
      <c r="Z221" s="7"/>
      <c r="AA221" s="46"/>
      <c r="AB221" s="224" t="str">
        <f t="shared" si="10"/>
        <v/>
      </c>
      <c r="AC221" s="39"/>
      <c r="AD221" s="7"/>
      <c r="AE221" s="7"/>
      <c r="AF221" s="7"/>
      <c r="AG221" s="7"/>
      <c r="AH221" s="7"/>
      <c r="AI221" s="7"/>
      <c r="AJ221" s="7"/>
      <c r="AK221" s="7"/>
      <c r="AL221" s="46"/>
      <c r="AM221" s="394" t="str">
        <f t="shared" si="11"/>
        <v/>
      </c>
    </row>
    <row r="222" spans="1:39">
      <c r="A222" s="4">
        <v>211</v>
      </c>
      <c r="B222" s="239" t="str">
        <f>IF(OR(F222=0,F222=""),"",'DAFTAR PELAJAR'!B218)</f>
        <v/>
      </c>
      <c r="C222" s="240" t="str">
        <f>IF(OR(F222=0,F222=""),"",'DAFTAR PELAJAR'!C218)</f>
        <v/>
      </c>
      <c r="D222" s="241" t="str">
        <f>IF(OR(F222=0,F222=""),"",'DAFTAR PELAJAR'!D218)</f>
        <v/>
      </c>
      <c r="E222" s="240" t="str">
        <f>IF(OR(F222=0,F222=""),"",'DAFTAR PELAJAR'!E218)</f>
        <v/>
      </c>
      <c r="F222" s="242" t="str">
        <f>IF(OR('DAFTAR PELAJAR'!J218=0,'DAFTAR PELAJAR'!J218=""),"",'DAFTAR PELAJAR'!J218)</f>
        <v/>
      </c>
      <c r="G222" s="39"/>
      <c r="H222" s="7"/>
      <c r="I222" s="7"/>
      <c r="J222" s="7"/>
      <c r="K222" s="7"/>
      <c r="L222" s="7"/>
      <c r="M222" s="7"/>
      <c r="N222" s="7"/>
      <c r="O222" s="7"/>
      <c r="P222" s="46"/>
      <c r="Q222" s="454" t="str">
        <f t="shared" si="9"/>
        <v/>
      </c>
      <c r="R222" s="39"/>
      <c r="S222" s="7"/>
      <c r="T222" s="7"/>
      <c r="U222" s="7"/>
      <c r="V222" s="7"/>
      <c r="W222" s="7"/>
      <c r="X222" s="7"/>
      <c r="Y222" s="7"/>
      <c r="Z222" s="7"/>
      <c r="AA222" s="46"/>
      <c r="AB222" s="224" t="str">
        <f t="shared" si="10"/>
        <v/>
      </c>
      <c r="AC222" s="39"/>
      <c r="AD222" s="7"/>
      <c r="AE222" s="7"/>
      <c r="AF222" s="7"/>
      <c r="AG222" s="7"/>
      <c r="AH222" s="7"/>
      <c r="AI222" s="7"/>
      <c r="AJ222" s="7"/>
      <c r="AK222" s="7"/>
      <c r="AL222" s="46"/>
      <c r="AM222" s="394" t="str">
        <f t="shared" si="11"/>
        <v/>
      </c>
    </row>
    <row r="223" spans="1:39">
      <c r="A223" s="4">
        <v>212</v>
      </c>
      <c r="B223" s="239" t="str">
        <f>IF(OR(F223=0,F223=""),"",'DAFTAR PELAJAR'!B219)</f>
        <v/>
      </c>
      <c r="C223" s="240" t="str">
        <f>IF(OR(F223=0,F223=""),"",'DAFTAR PELAJAR'!C219)</f>
        <v/>
      </c>
      <c r="D223" s="241" t="str">
        <f>IF(OR(F223=0,F223=""),"",'DAFTAR PELAJAR'!D219)</f>
        <v/>
      </c>
      <c r="E223" s="240" t="str">
        <f>IF(OR(F223=0,F223=""),"",'DAFTAR PELAJAR'!E219)</f>
        <v/>
      </c>
      <c r="F223" s="242" t="str">
        <f>IF(OR('DAFTAR PELAJAR'!J219=0,'DAFTAR PELAJAR'!J219=""),"",'DAFTAR PELAJAR'!J219)</f>
        <v/>
      </c>
      <c r="G223" s="39"/>
      <c r="H223" s="7"/>
      <c r="I223" s="7"/>
      <c r="J223" s="7"/>
      <c r="K223" s="7"/>
      <c r="L223" s="7"/>
      <c r="M223" s="7"/>
      <c r="N223" s="7"/>
      <c r="O223" s="7"/>
      <c r="P223" s="46"/>
      <c r="Q223" s="454" t="str">
        <f t="shared" si="9"/>
        <v/>
      </c>
      <c r="R223" s="39"/>
      <c r="S223" s="7"/>
      <c r="T223" s="7"/>
      <c r="U223" s="7"/>
      <c r="V223" s="7"/>
      <c r="W223" s="7"/>
      <c r="X223" s="7"/>
      <c r="Y223" s="7"/>
      <c r="Z223" s="7"/>
      <c r="AA223" s="46"/>
      <c r="AB223" s="224" t="str">
        <f t="shared" si="10"/>
        <v/>
      </c>
      <c r="AC223" s="39"/>
      <c r="AD223" s="7"/>
      <c r="AE223" s="7"/>
      <c r="AF223" s="7"/>
      <c r="AG223" s="7"/>
      <c r="AH223" s="7"/>
      <c r="AI223" s="7"/>
      <c r="AJ223" s="7"/>
      <c r="AK223" s="7"/>
      <c r="AL223" s="46"/>
      <c r="AM223" s="394" t="str">
        <f t="shared" si="11"/>
        <v/>
      </c>
    </row>
    <row r="224" spans="1:39">
      <c r="A224" s="4">
        <v>213</v>
      </c>
      <c r="B224" s="239" t="str">
        <f>IF(OR(F224=0,F224=""),"",'DAFTAR PELAJAR'!B220)</f>
        <v/>
      </c>
      <c r="C224" s="240" t="str">
        <f>IF(OR(F224=0,F224=""),"",'DAFTAR PELAJAR'!C220)</f>
        <v/>
      </c>
      <c r="D224" s="241" t="str">
        <f>IF(OR(F224=0,F224=""),"",'DAFTAR PELAJAR'!D220)</f>
        <v/>
      </c>
      <c r="E224" s="240" t="str">
        <f>IF(OR(F224=0,F224=""),"",'DAFTAR PELAJAR'!E220)</f>
        <v/>
      </c>
      <c r="F224" s="242" t="str">
        <f>IF(OR('DAFTAR PELAJAR'!J220=0,'DAFTAR PELAJAR'!J220=""),"",'DAFTAR PELAJAR'!J220)</f>
        <v/>
      </c>
      <c r="G224" s="39"/>
      <c r="H224" s="7"/>
      <c r="I224" s="7"/>
      <c r="J224" s="7"/>
      <c r="K224" s="7"/>
      <c r="L224" s="7"/>
      <c r="M224" s="7"/>
      <c r="N224" s="7"/>
      <c r="O224" s="7"/>
      <c r="P224" s="46"/>
      <c r="Q224" s="454" t="str">
        <f t="shared" si="9"/>
        <v/>
      </c>
      <c r="R224" s="39"/>
      <c r="S224" s="7"/>
      <c r="T224" s="7"/>
      <c r="U224" s="7"/>
      <c r="V224" s="7"/>
      <c r="W224" s="7"/>
      <c r="X224" s="7"/>
      <c r="Y224" s="7"/>
      <c r="Z224" s="7"/>
      <c r="AA224" s="46"/>
      <c r="AB224" s="224" t="str">
        <f t="shared" si="10"/>
        <v/>
      </c>
      <c r="AC224" s="39"/>
      <c r="AD224" s="7"/>
      <c r="AE224" s="7"/>
      <c r="AF224" s="7"/>
      <c r="AG224" s="7"/>
      <c r="AH224" s="7"/>
      <c r="AI224" s="7"/>
      <c r="AJ224" s="7"/>
      <c r="AK224" s="7"/>
      <c r="AL224" s="46"/>
      <c r="AM224" s="394" t="str">
        <f t="shared" si="11"/>
        <v/>
      </c>
    </row>
    <row r="225" spans="1:41">
      <c r="A225" s="4">
        <v>214</v>
      </c>
      <c r="B225" s="239" t="str">
        <f>IF(OR(F225=0,F225=""),"",'DAFTAR PELAJAR'!B221)</f>
        <v/>
      </c>
      <c r="C225" s="240" t="str">
        <f>IF(OR(F225=0,F225=""),"",'DAFTAR PELAJAR'!C221)</f>
        <v/>
      </c>
      <c r="D225" s="241" t="str">
        <f>IF(OR(F225=0,F225=""),"",'DAFTAR PELAJAR'!D221)</f>
        <v/>
      </c>
      <c r="E225" s="240" t="str">
        <f>IF(OR(F225=0,F225=""),"",'DAFTAR PELAJAR'!E221)</f>
        <v/>
      </c>
      <c r="F225" s="242" t="str">
        <f>IF(OR('DAFTAR PELAJAR'!J221=0,'DAFTAR PELAJAR'!J221=""),"",'DAFTAR PELAJAR'!J221)</f>
        <v/>
      </c>
      <c r="G225" s="39"/>
      <c r="H225" s="7"/>
      <c r="I225" s="7"/>
      <c r="J225" s="7"/>
      <c r="K225" s="7"/>
      <c r="L225" s="7"/>
      <c r="M225" s="7"/>
      <c r="N225" s="7"/>
      <c r="O225" s="7"/>
      <c r="P225" s="46"/>
      <c r="Q225" s="454" t="str">
        <f t="shared" si="9"/>
        <v/>
      </c>
      <c r="R225" s="39"/>
      <c r="S225" s="7"/>
      <c r="T225" s="7"/>
      <c r="U225" s="7"/>
      <c r="V225" s="7"/>
      <c r="W225" s="7"/>
      <c r="X225" s="7"/>
      <c r="Y225" s="7"/>
      <c r="Z225" s="7"/>
      <c r="AA225" s="46"/>
      <c r="AB225" s="224" t="str">
        <f t="shared" si="10"/>
        <v/>
      </c>
      <c r="AC225" s="39"/>
      <c r="AD225" s="7"/>
      <c r="AE225" s="7"/>
      <c r="AF225" s="7"/>
      <c r="AG225" s="7"/>
      <c r="AH225" s="7"/>
      <c r="AI225" s="7"/>
      <c r="AJ225" s="7"/>
      <c r="AK225" s="7"/>
      <c r="AL225" s="46"/>
      <c r="AM225" s="394" t="str">
        <f t="shared" si="11"/>
        <v/>
      </c>
    </row>
    <row r="226" spans="1:41">
      <c r="A226" s="4">
        <v>215</v>
      </c>
      <c r="B226" s="239" t="str">
        <f>IF(OR(F226=0,F226=""),"",'DAFTAR PELAJAR'!B222)</f>
        <v/>
      </c>
      <c r="C226" s="240" t="str">
        <f>IF(OR(F226=0,F226=""),"",'DAFTAR PELAJAR'!C222)</f>
        <v/>
      </c>
      <c r="D226" s="241" t="str">
        <f>IF(OR(F226=0,F226=""),"",'DAFTAR PELAJAR'!D222)</f>
        <v/>
      </c>
      <c r="E226" s="240" t="str">
        <f>IF(OR(F226=0,F226=""),"",'DAFTAR PELAJAR'!E222)</f>
        <v/>
      </c>
      <c r="F226" s="242" t="str">
        <f>IF(OR('DAFTAR PELAJAR'!J222=0,'DAFTAR PELAJAR'!J222=""),"",'DAFTAR PELAJAR'!J222)</f>
        <v/>
      </c>
      <c r="G226" s="39"/>
      <c r="H226" s="7"/>
      <c r="I226" s="7"/>
      <c r="J226" s="7"/>
      <c r="K226" s="7"/>
      <c r="L226" s="7"/>
      <c r="M226" s="7"/>
      <c r="N226" s="7"/>
      <c r="O226" s="7"/>
      <c r="P226" s="46"/>
      <c r="Q226" s="454" t="str">
        <f t="shared" si="9"/>
        <v/>
      </c>
      <c r="R226" s="39"/>
      <c r="S226" s="7"/>
      <c r="T226" s="7"/>
      <c r="U226" s="7"/>
      <c r="V226" s="7"/>
      <c r="W226" s="7"/>
      <c r="X226" s="7"/>
      <c r="Y226" s="7"/>
      <c r="Z226" s="7"/>
      <c r="AA226" s="46"/>
      <c r="AB226" s="224" t="str">
        <f t="shared" si="10"/>
        <v/>
      </c>
      <c r="AC226" s="39"/>
      <c r="AD226" s="7"/>
      <c r="AE226" s="7"/>
      <c r="AF226" s="7"/>
      <c r="AG226" s="7"/>
      <c r="AH226" s="7"/>
      <c r="AI226" s="7"/>
      <c r="AJ226" s="7"/>
      <c r="AK226" s="7"/>
      <c r="AL226" s="46"/>
      <c r="AM226" s="394" t="str">
        <f t="shared" si="11"/>
        <v/>
      </c>
    </row>
    <row r="227" spans="1:41">
      <c r="A227" s="4">
        <v>216</v>
      </c>
      <c r="B227" s="239" t="str">
        <f>IF(OR(F227=0,F227=""),"",'DAFTAR PELAJAR'!B223)</f>
        <v/>
      </c>
      <c r="C227" s="240" t="str">
        <f>IF(OR(F227=0,F227=""),"",'DAFTAR PELAJAR'!C223)</f>
        <v/>
      </c>
      <c r="D227" s="241" t="str">
        <f>IF(OR(F227=0,F227=""),"",'DAFTAR PELAJAR'!D223)</f>
        <v/>
      </c>
      <c r="E227" s="240" t="str">
        <f>IF(OR(F227=0,F227=""),"",'DAFTAR PELAJAR'!E223)</f>
        <v/>
      </c>
      <c r="F227" s="242" t="str">
        <f>IF(OR('DAFTAR PELAJAR'!J223=0,'DAFTAR PELAJAR'!J223=""),"",'DAFTAR PELAJAR'!J223)</f>
        <v/>
      </c>
      <c r="G227" s="39"/>
      <c r="H227" s="7"/>
      <c r="I227" s="7"/>
      <c r="J227" s="7"/>
      <c r="K227" s="7"/>
      <c r="L227" s="7"/>
      <c r="M227" s="7"/>
      <c r="N227" s="7"/>
      <c r="O227" s="7"/>
      <c r="P227" s="46"/>
      <c r="Q227" s="454" t="str">
        <f t="shared" si="9"/>
        <v/>
      </c>
      <c r="R227" s="39"/>
      <c r="S227" s="7"/>
      <c r="T227" s="7"/>
      <c r="U227" s="7"/>
      <c r="V227" s="7"/>
      <c r="W227" s="7"/>
      <c r="X227" s="7"/>
      <c r="Y227" s="7"/>
      <c r="Z227" s="7"/>
      <c r="AA227" s="46"/>
      <c r="AB227" s="224" t="str">
        <f t="shared" si="10"/>
        <v/>
      </c>
      <c r="AC227" s="39"/>
      <c r="AD227" s="7"/>
      <c r="AE227" s="7"/>
      <c r="AF227" s="7"/>
      <c r="AG227" s="7"/>
      <c r="AH227" s="7"/>
      <c r="AI227" s="7"/>
      <c r="AJ227" s="7"/>
      <c r="AK227" s="7"/>
      <c r="AL227" s="46"/>
      <c r="AM227" s="394" t="str">
        <f t="shared" si="11"/>
        <v/>
      </c>
    </row>
    <row r="228" spans="1:41">
      <c r="A228" s="4">
        <v>217</v>
      </c>
      <c r="B228" s="239" t="str">
        <f>IF(OR(F228=0,F228=""),"",'DAFTAR PELAJAR'!B224)</f>
        <v/>
      </c>
      <c r="C228" s="240" t="str">
        <f>IF(OR(F228=0,F228=""),"",'DAFTAR PELAJAR'!C224)</f>
        <v/>
      </c>
      <c r="D228" s="241" t="str">
        <f>IF(OR(F228=0,F228=""),"",'DAFTAR PELAJAR'!D224)</f>
        <v/>
      </c>
      <c r="E228" s="240" t="str">
        <f>IF(OR(F228=0,F228=""),"",'DAFTAR PELAJAR'!E224)</f>
        <v/>
      </c>
      <c r="F228" s="242" t="str">
        <f>IF(OR('DAFTAR PELAJAR'!J224=0,'DAFTAR PELAJAR'!J224=""),"",'DAFTAR PELAJAR'!J224)</f>
        <v/>
      </c>
      <c r="G228" s="39"/>
      <c r="H228" s="7"/>
      <c r="I228" s="7"/>
      <c r="J228" s="7"/>
      <c r="K228" s="7"/>
      <c r="L228" s="7"/>
      <c r="M228" s="7"/>
      <c r="N228" s="7"/>
      <c r="O228" s="7"/>
      <c r="P228" s="46"/>
      <c r="Q228" s="454" t="str">
        <f t="shared" si="9"/>
        <v/>
      </c>
      <c r="R228" s="39"/>
      <c r="S228" s="7"/>
      <c r="T228" s="7"/>
      <c r="U228" s="7"/>
      <c r="V228" s="7"/>
      <c r="W228" s="7"/>
      <c r="X228" s="7"/>
      <c r="Y228" s="7"/>
      <c r="Z228" s="7"/>
      <c r="AA228" s="46"/>
      <c r="AB228" s="224" t="str">
        <f t="shared" si="10"/>
        <v/>
      </c>
      <c r="AC228" s="39"/>
      <c r="AD228" s="7"/>
      <c r="AE228" s="7"/>
      <c r="AF228" s="7"/>
      <c r="AG228" s="7"/>
      <c r="AH228" s="7"/>
      <c r="AI228" s="7"/>
      <c r="AJ228" s="7"/>
      <c r="AK228" s="7"/>
      <c r="AL228" s="46"/>
      <c r="AM228" s="394" t="str">
        <f t="shared" si="11"/>
        <v/>
      </c>
    </row>
    <row r="229" spans="1:41">
      <c r="A229" s="4">
        <v>218</v>
      </c>
      <c r="B229" s="239" t="str">
        <f>IF(OR(F229=0,F229=""),"",'DAFTAR PELAJAR'!B225)</f>
        <v/>
      </c>
      <c r="C229" s="240" t="str">
        <f>IF(OR(F229=0,F229=""),"",'DAFTAR PELAJAR'!C225)</f>
        <v/>
      </c>
      <c r="D229" s="241" t="str">
        <f>IF(OR(F229=0,F229=""),"",'DAFTAR PELAJAR'!D225)</f>
        <v/>
      </c>
      <c r="E229" s="240" t="str">
        <f>IF(OR(F229=0,F229=""),"",'DAFTAR PELAJAR'!E225)</f>
        <v/>
      </c>
      <c r="F229" s="242" t="str">
        <f>IF(OR('DAFTAR PELAJAR'!J225=0,'DAFTAR PELAJAR'!J225=""),"",'DAFTAR PELAJAR'!J225)</f>
        <v/>
      </c>
      <c r="G229" s="39"/>
      <c r="H229" s="7"/>
      <c r="I229" s="7"/>
      <c r="J229" s="7"/>
      <c r="K229" s="7"/>
      <c r="L229" s="7"/>
      <c r="M229" s="7"/>
      <c r="N229" s="7"/>
      <c r="O229" s="7"/>
      <c r="P229" s="46"/>
      <c r="Q229" s="454" t="str">
        <f t="shared" si="9"/>
        <v/>
      </c>
      <c r="R229" s="39"/>
      <c r="S229" s="7"/>
      <c r="T229" s="7"/>
      <c r="U229" s="7"/>
      <c r="V229" s="7"/>
      <c r="W229" s="7"/>
      <c r="X229" s="7"/>
      <c r="Y229" s="7"/>
      <c r="Z229" s="7"/>
      <c r="AA229" s="46"/>
      <c r="AB229" s="224" t="str">
        <f t="shared" si="10"/>
        <v/>
      </c>
      <c r="AC229" s="39"/>
      <c r="AD229" s="7"/>
      <c r="AE229" s="7"/>
      <c r="AF229" s="7"/>
      <c r="AG229" s="7"/>
      <c r="AH229" s="7"/>
      <c r="AI229" s="7"/>
      <c r="AJ229" s="7"/>
      <c r="AK229" s="7"/>
      <c r="AL229" s="46"/>
      <c r="AM229" s="394" t="str">
        <f t="shared" si="11"/>
        <v/>
      </c>
    </row>
    <row r="230" spans="1:41">
      <c r="A230" s="4">
        <v>219</v>
      </c>
      <c r="B230" s="239" t="str">
        <f>IF(OR(F230=0,F230=""),"",'DAFTAR PELAJAR'!B226)</f>
        <v/>
      </c>
      <c r="C230" s="240" t="str">
        <f>IF(OR(F230=0,F230=""),"",'DAFTAR PELAJAR'!C226)</f>
        <v/>
      </c>
      <c r="D230" s="241" t="str">
        <f>IF(OR(F230=0,F230=""),"",'DAFTAR PELAJAR'!D226)</f>
        <v/>
      </c>
      <c r="E230" s="240" t="str">
        <f>IF(OR(F230=0,F230=""),"",'DAFTAR PELAJAR'!E226)</f>
        <v/>
      </c>
      <c r="F230" s="242" t="str">
        <f>IF(OR('DAFTAR PELAJAR'!J226=0,'DAFTAR PELAJAR'!J226=""),"",'DAFTAR PELAJAR'!J226)</f>
        <v/>
      </c>
      <c r="G230" s="39"/>
      <c r="H230" s="7"/>
      <c r="I230" s="7"/>
      <c r="J230" s="7"/>
      <c r="K230" s="7"/>
      <c r="L230" s="7"/>
      <c r="M230" s="7"/>
      <c r="N230" s="7"/>
      <c r="O230" s="7"/>
      <c r="P230" s="46"/>
      <c r="Q230" s="454" t="str">
        <f t="shared" si="9"/>
        <v/>
      </c>
      <c r="R230" s="39"/>
      <c r="S230" s="7"/>
      <c r="T230" s="7"/>
      <c r="U230" s="7"/>
      <c r="V230" s="7"/>
      <c r="W230" s="7"/>
      <c r="X230" s="7"/>
      <c r="Y230" s="7"/>
      <c r="Z230" s="7"/>
      <c r="AA230" s="46"/>
      <c r="AB230" s="224" t="str">
        <f t="shared" si="10"/>
        <v/>
      </c>
      <c r="AC230" s="39"/>
      <c r="AD230" s="7"/>
      <c r="AE230" s="7"/>
      <c r="AF230" s="7"/>
      <c r="AG230" s="7"/>
      <c r="AH230" s="7"/>
      <c r="AI230" s="7"/>
      <c r="AJ230" s="7"/>
      <c r="AK230" s="7"/>
      <c r="AL230" s="46"/>
      <c r="AM230" s="394" t="str">
        <f t="shared" si="11"/>
        <v/>
      </c>
    </row>
    <row r="231" spans="1:41">
      <c r="A231" s="4">
        <v>220</v>
      </c>
      <c r="B231" s="239" t="str">
        <f>IF(OR(F231=0,F231=""),"",'DAFTAR PELAJAR'!B227)</f>
        <v/>
      </c>
      <c r="C231" s="240" t="str">
        <f>IF(OR(F231=0,F231=""),"",'DAFTAR PELAJAR'!C227)</f>
        <v/>
      </c>
      <c r="D231" s="245" t="str">
        <f>IF(OR(F231=0,F231=""),"",'DAFTAR PELAJAR'!D227)</f>
        <v/>
      </c>
      <c r="E231" s="240" t="str">
        <f>IF(OR(F231=0,F231=""),"",'DAFTAR PELAJAR'!E227)</f>
        <v/>
      </c>
      <c r="F231" s="242" t="str">
        <f>IF(OR('DAFTAR PELAJAR'!J227=0,'DAFTAR PELAJAR'!J227=""),"",'DAFTAR PELAJAR'!J227)</f>
        <v/>
      </c>
      <c r="G231" s="39"/>
      <c r="H231" s="7"/>
      <c r="I231" s="7"/>
      <c r="J231" s="7"/>
      <c r="K231" s="7"/>
      <c r="L231" s="7"/>
      <c r="M231" s="7"/>
      <c r="N231" s="7"/>
      <c r="O231" s="7"/>
      <c r="P231" s="46"/>
      <c r="Q231" s="454" t="str">
        <f t="shared" si="9"/>
        <v/>
      </c>
      <c r="R231" s="39"/>
      <c r="S231" s="7"/>
      <c r="T231" s="7"/>
      <c r="U231" s="7"/>
      <c r="V231" s="7"/>
      <c r="W231" s="7"/>
      <c r="X231" s="7"/>
      <c r="Y231" s="7"/>
      <c r="Z231" s="7"/>
      <c r="AA231" s="46"/>
      <c r="AB231" s="224" t="str">
        <f t="shared" si="10"/>
        <v/>
      </c>
      <c r="AC231" s="39"/>
      <c r="AD231" s="7"/>
      <c r="AE231" s="7"/>
      <c r="AF231" s="7"/>
      <c r="AG231" s="7"/>
      <c r="AH231" s="7"/>
      <c r="AI231" s="7"/>
      <c r="AJ231" s="7"/>
      <c r="AK231" s="7"/>
      <c r="AL231" s="46"/>
      <c r="AM231" s="394" t="str">
        <f t="shared" si="11"/>
        <v/>
      </c>
      <c r="AO231" s="301"/>
    </row>
    <row r="232" spans="1:41" ht="18" customHeight="1">
      <c r="A232" s="4">
        <v>221</v>
      </c>
      <c r="B232" s="239" t="str">
        <f>IF(OR(F232=0,F232=""),"",'DAFTAR PELAJAR'!B228)</f>
        <v/>
      </c>
      <c r="C232" s="240" t="str">
        <f>IF(OR(F232=0,F232=""),"",'DAFTAR PELAJAR'!C228)</f>
        <v/>
      </c>
      <c r="D232" s="245" t="str">
        <f>IF(OR(F232=0,F232=""),"",'DAFTAR PELAJAR'!D228)</f>
        <v/>
      </c>
      <c r="E232" s="240" t="str">
        <f>IF(OR(F232=0,F232=""),"",'DAFTAR PELAJAR'!E228)</f>
        <v/>
      </c>
      <c r="F232" s="242" t="str">
        <f>IF(OR('DAFTAR PELAJAR'!J228=0,'DAFTAR PELAJAR'!J228=""),"",'DAFTAR PELAJAR'!J228)</f>
        <v/>
      </c>
      <c r="G232" s="39"/>
      <c r="H232" s="7"/>
      <c r="I232" s="7"/>
      <c r="J232" s="7"/>
      <c r="K232" s="7"/>
      <c r="L232" s="7"/>
      <c r="M232" s="7"/>
      <c r="N232" s="7"/>
      <c r="O232" s="7"/>
      <c r="P232" s="46"/>
      <c r="Q232" s="454" t="str">
        <f t="shared" si="9"/>
        <v/>
      </c>
      <c r="R232" s="39"/>
      <c r="S232" s="7"/>
      <c r="T232" s="7"/>
      <c r="U232" s="7"/>
      <c r="V232" s="7"/>
      <c r="W232" s="7"/>
      <c r="X232" s="7"/>
      <c r="Y232" s="7"/>
      <c r="Z232" s="7"/>
      <c r="AA232" s="46"/>
      <c r="AB232" s="224" t="str">
        <f t="shared" si="10"/>
        <v/>
      </c>
      <c r="AC232" s="39"/>
      <c r="AD232" s="7"/>
      <c r="AE232" s="7"/>
      <c r="AF232" s="7"/>
      <c r="AG232" s="7"/>
      <c r="AH232" s="7"/>
      <c r="AI232" s="7"/>
      <c r="AJ232" s="7"/>
      <c r="AK232" s="7"/>
      <c r="AL232" s="46"/>
      <c r="AM232" s="394" t="str">
        <f t="shared" si="11"/>
        <v/>
      </c>
    </row>
    <row r="233" spans="1:41" s="340" customFormat="1">
      <c r="A233" s="4">
        <v>222</v>
      </c>
      <c r="B233" s="239" t="str">
        <f>IF(OR(F233=0,F233=""),"",'DAFTAR PELAJAR'!B229)</f>
        <v/>
      </c>
      <c r="C233" s="240" t="str">
        <f>IF(OR(F233=0,F233=""),"",'DAFTAR PELAJAR'!C229)</f>
        <v/>
      </c>
      <c r="D233" s="245" t="str">
        <f>IF(OR(F233=0,F233=""),"",'DAFTAR PELAJAR'!D229)</f>
        <v/>
      </c>
      <c r="E233" s="240" t="str">
        <f>IF(OR(F233=0,F233=""),"",'DAFTAR PELAJAR'!E229)</f>
        <v/>
      </c>
      <c r="F233" s="242" t="str">
        <f>IF(OR('DAFTAR PELAJAR'!J229=0,'DAFTAR PELAJAR'!J229=""),"",'DAFTAR PELAJAR'!J229)</f>
        <v/>
      </c>
      <c r="G233" s="39"/>
      <c r="H233" s="7"/>
      <c r="I233" s="7"/>
      <c r="J233" s="7"/>
      <c r="K233" s="7"/>
      <c r="L233" s="7"/>
      <c r="M233" s="7"/>
      <c r="N233" s="7"/>
      <c r="O233" s="7"/>
      <c r="P233" s="46"/>
      <c r="Q233" s="454" t="str">
        <f t="shared" si="9"/>
        <v/>
      </c>
      <c r="R233" s="39"/>
      <c r="S233" s="7"/>
      <c r="T233" s="7"/>
      <c r="U233" s="7"/>
      <c r="V233" s="7"/>
      <c r="W233" s="7"/>
      <c r="X233" s="7"/>
      <c r="Y233" s="7"/>
      <c r="Z233" s="7"/>
      <c r="AA233" s="46"/>
      <c r="AB233" s="224" t="str">
        <f t="shared" si="10"/>
        <v/>
      </c>
      <c r="AC233" s="39"/>
      <c r="AD233" s="7"/>
      <c r="AE233" s="7"/>
      <c r="AF233" s="7"/>
      <c r="AG233" s="7"/>
      <c r="AH233" s="7"/>
      <c r="AI233" s="7"/>
      <c r="AJ233" s="7"/>
      <c r="AK233" s="7"/>
      <c r="AL233" s="46"/>
      <c r="AM233" s="394" t="str">
        <f t="shared" si="11"/>
        <v/>
      </c>
      <c r="AO233" s="13"/>
    </row>
    <row r="234" spans="1:41">
      <c r="A234" s="4">
        <v>223</v>
      </c>
      <c r="B234" s="239" t="str">
        <f>IF(OR(F234=0,F234=""),"",'DAFTAR PELAJAR'!B230)</f>
        <v/>
      </c>
      <c r="C234" s="240" t="str">
        <f>IF(OR(F234=0,F234=""),"",'DAFTAR PELAJAR'!C230)</f>
        <v/>
      </c>
      <c r="D234" s="245" t="str">
        <f>IF(OR(F234=0,F234=""),"",'DAFTAR PELAJAR'!D230)</f>
        <v/>
      </c>
      <c r="E234" s="240" t="str">
        <f>IF(OR(F234=0,F234=""),"",'DAFTAR PELAJAR'!E230)</f>
        <v/>
      </c>
      <c r="F234" s="242" t="str">
        <f>IF(OR('DAFTAR PELAJAR'!J230=0,'DAFTAR PELAJAR'!J230=""),"",'DAFTAR PELAJAR'!J230)</f>
        <v/>
      </c>
      <c r="G234" s="39"/>
      <c r="H234" s="7"/>
      <c r="I234" s="7"/>
      <c r="J234" s="7"/>
      <c r="K234" s="7"/>
      <c r="L234" s="7"/>
      <c r="M234" s="7"/>
      <c r="N234" s="7"/>
      <c r="O234" s="7"/>
      <c r="P234" s="46"/>
      <c r="Q234" s="454" t="str">
        <f t="shared" si="9"/>
        <v/>
      </c>
      <c r="R234" s="39"/>
      <c r="S234" s="7"/>
      <c r="T234" s="7"/>
      <c r="U234" s="7"/>
      <c r="V234" s="7"/>
      <c r="W234" s="7"/>
      <c r="X234" s="7"/>
      <c r="Y234" s="7"/>
      <c r="Z234" s="7"/>
      <c r="AA234" s="46"/>
      <c r="AB234" s="224" t="str">
        <f t="shared" si="10"/>
        <v/>
      </c>
      <c r="AC234" s="39"/>
      <c r="AD234" s="7"/>
      <c r="AE234" s="7"/>
      <c r="AF234" s="7"/>
      <c r="AG234" s="7"/>
      <c r="AH234" s="7"/>
      <c r="AI234" s="7"/>
      <c r="AJ234" s="7"/>
      <c r="AK234" s="7"/>
      <c r="AL234" s="46"/>
      <c r="AM234" s="394" t="str">
        <f t="shared" si="11"/>
        <v/>
      </c>
    </row>
    <row r="235" spans="1:41">
      <c r="A235" s="4">
        <v>224</v>
      </c>
      <c r="B235" s="239" t="str">
        <f>IF(OR(F235=0,F235=""),"",'DAFTAR PELAJAR'!B231)</f>
        <v/>
      </c>
      <c r="C235" s="240" t="str">
        <f>IF(OR(F235=0,F235=""),"",'DAFTAR PELAJAR'!C231)</f>
        <v/>
      </c>
      <c r="D235" s="245" t="str">
        <f>IF(OR(F235=0,F235=""),"",'DAFTAR PELAJAR'!D231)</f>
        <v/>
      </c>
      <c r="E235" s="240" t="str">
        <f>IF(OR(F235=0,F235=""),"",'DAFTAR PELAJAR'!E231)</f>
        <v/>
      </c>
      <c r="F235" s="242" t="str">
        <f>IF(OR('DAFTAR PELAJAR'!J231=0,'DAFTAR PELAJAR'!J231=""),"",'DAFTAR PELAJAR'!J231)</f>
        <v/>
      </c>
      <c r="G235" s="39"/>
      <c r="H235" s="7"/>
      <c r="I235" s="7"/>
      <c r="J235" s="7"/>
      <c r="K235" s="7"/>
      <c r="L235" s="7"/>
      <c r="M235" s="7"/>
      <c r="N235" s="7"/>
      <c r="O235" s="7"/>
      <c r="P235" s="46"/>
      <c r="Q235" s="454" t="str">
        <f t="shared" si="9"/>
        <v/>
      </c>
      <c r="R235" s="39"/>
      <c r="S235" s="7"/>
      <c r="T235" s="7"/>
      <c r="U235" s="7"/>
      <c r="V235" s="7"/>
      <c r="W235" s="7"/>
      <c r="X235" s="7"/>
      <c r="Y235" s="7"/>
      <c r="Z235" s="7"/>
      <c r="AA235" s="46"/>
      <c r="AB235" s="224" t="str">
        <f t="shared" si="10"/>
        <v/>
      </c>
      <c r="AC235" s="39"/>
      <c r="AD235" s="7"/>
      <c r="AE235" s="7"/>
      <c r="AF235" s="7"/>
      <c r="AG235" s="7"/>
      <c r="AH235" s="7"/>
      <c r="AI235" s="7"/>
      <c r="AJ235" s="7"/>
      <c r="AK235" s="7"/>
      <c r="AL235" s="46"/>
      <c r="AM235" s="394" t="str">
        <f t="shared" si="11"/>
        <v/>
      </c>
    </row>
    <row r="236" spans="1:41">
      <c r="A236" s="4">
        <v>225</v>
      </c>
      <c r="B236" s="239" t="str">
        <f>IF(OR(F236=0,F236=""),"",'DAFTAR PELAJAR'!B232)</f>
        <v/>
      </c>
      <c r="C236" s="240" t="str">
        <f>IF(OR(F236=0,F236=""),"",'DAFTAR PELAJAR'!C232)</f>
        <v/>
      </c>
      <c r="D236" s="245" t="str">
        <f>IF(OR(F236=0,F236=""),"",'DAFTAR PELAJAR'!D232)</f>
        <v/>
      </c>
      <c r="E236" s="240" t="str">
        <f>IF(OR(F236=0,F236=""),"",'DAFTAR PELAJAR'!E232)</f>
        <v/>
      </c>
      <c r="F236" s="242" t="str">
        <f>IF(OR('DAFTAR PELAJAR'!J232=0,'DAFTAR PELAJAR'!J232=""),"",'DAFTAR PELAJAR'!J232)</f>
        <v/>
      </c>
      <c r="G236" s="39"/>
      <c r="H236" s="7"/>
      <c r="I236" s="7"/>
      <c r="J236" s="7"/>
      <c r="K236" s="7"/>
      <c r="L236" s="7"/>
      <c r="M236" s="7"/>
      <c r="N236" s="7"/>
      <c r="O236" s="7"/>
      <c r="P236" s="46"/>
      <c r="Q236" s="454" t="str">
        <f t="shared" si="9"/>
        <v/>
      </c>
      <c r="R236" s="39"/>
      <c r="S236" s="7"/>
      <c r="T236" s="7"/>
      <c r="U236" s="7"/>
      <c r="V236" s="7"/>
      <c r="W236" s="7"/>
      <c r="X236" s="7"/>
      <c r="Y236" s="7"/>
      <c r="Z236" s="7"/>
      <c r="AA236" s="46"/>
      <c r="AB236" s="224" t="str">
        <f t="shared" si="10"/>
        <v/>
      </c>
      <c r="AC236" s="39"/>
      <c r="AD236" s="7"/>
      <c r="AE236" s="7"/>
      <c r="AF236" s="7"/>
      <c r="AG236" s="7"/>
      <c r="AH236" s="7"/>
      <c r="AI236" s="7"/>
      <c r="AJ236" s="7"/>
      <c r="AK236" s="7"/>
      <c r="AL236" s="46"/>
      <c r="AM236" s="394" t="str">
        <f t="shared" si="11"/>
        <v/>
      </c>
    </row>
    <row r="237" spans="1:41">
      <c r="A237" s="4">
        <v>226</v>
      </c>
      <c r="B237" s="239" t="str">
        <f>IF(OR(F237=0,F237=""),"",'DAFTAR PELAJAR'!B233)</f>
        <v/>
      </c>
      <c r="C237" s="240" t="str">
        <f>IF(OR(F237=0,F237=""),"",'DAFTAR PELAJAR'!C233)</f>
        <v/>
      </c>
      <c r="D237" s="245" t="str">
        <f>IF(OR(F237=0,F237=""),"",'DAFTAR PELAJAR'!D233)</f>
        <v/>
      </c>
      <c r="E237" s="240" t="str">
        <f>IF(OR(F237=0,F237=""),"",'DAFTAR PELAJAR'!E233)</f>
        <v/>
      </c>
      <c r="F237" s="242" t="str">
        <f>IF(OR('DAFTAR PELAJAR'!J233=0,'DAFTAR PELAJAR'!J233=""),"",'DAFTAR PELAJAR'!J233)</f>
        <v/>
      </c>
      <c r="G237" s="39"/>
      <c r="H237" s="7"/>
      <c r="I237" s="7"/>
      <c r="J237" s="7"/>
      <c r="K237" s="7"/>
      <c r="L237" s="7"/>
      <c r="M237" s="7"/>
      <c r="N237" s="7"/>
      <c r="O237" s="7"/>
      <c r="P237" s="46"/>
      <c r="Q237" s="454" t="str">
        <f t="shared" si="9"/>
        <v/>
      </c>
      <c r="R237" s="39"/>
      <c r="S237" s="7"/>
      <c r="T237" s="7"/>
      <c r="U237" s="7"/>
      <c r="V237" s="7"/>
      <c r="W237" s="7"/>
      <c r="X237" s="7"/>
      <c r="Y237" s="7"/>
      <c r="Z237" s="7"/>
      <c r="AA237" s="46"/>
      <c r="AB237" s="224" t="str">
        <f t="shared" si="10"/>
        <v/>
      </c>
      <c r="AC237" s="39"/>
      <c r="AD237" s="7"/>
      <c r="AE237" s="7"/>
      <c r="AF237" s="7"/>
      <c r="AG237" s="7"/>
      <c r="AH237" s="7"/>
      <c r="AI237" s="7"/>
      <c r="AJ237" s="7"/>
      <c r="AK237" s="7"/>
      <c r="AL237" s="46"/>
      <c r="AM237" s="394" t="str">
        <f t="shared" si="11"/>
        <v/>
      </c>
    </row>
    <row r="238" spans="1:41">
      <c r="A238" s="4">
        <v>227</v>
      </c>
      <c r="B238" s="239" t="str">
        <f>IF(OR(F238=0,F238=""),"",'DAFTAR PELAJAR'!B234)</f>
        <v/>
      </c>
      <c r="C238" s="240" t="str">
        <f>IF(OR(F238=0,F238=""),"",'DAFTAR PELAJAR'!C234)</f>
        <v/>
      </c>
      <c r="D238" s="245" t="str">
        <f>IF(OR(F238=0,F238=""),"",'DAFTAR PELAJAR'!D234)</f>
        <v/>
      </c>
      <c r="E238" s="240" t="str">
        <f>IF(OR(F238=0,F238=""),"",'DAFTAR PELAJAR'!E234)</f>
        <v/>
      </c>
      <c r="F238" s="242" t="str">
        <f>IF(OR('DAFTAR PELAJAR'!J234=0,'DAFTAR PELAJAR'!J234=""),"",'DAFTAR PELAJAR'!J234)</f>
        <v/>
      </c>
      <c r="G238" s="39"/>
      <c r="H238" s="7"/>
      <c r="I238" s="7"/>
      <c r="J238" s="7"/>
      <c r="K238" s="7"/>
      <c r="L238" s="7"/>
      <c r="M238" s="7"/>
      <c r="N238" s="7"/>
      <c r="O238" s="7"/>
      <c r="P238" s="46"/>
      <c r="Q238" s="454" t="str">
        <f t="shared" si="9"/>
        <v/>
      </c>
      <c r="R238" s="39"/>
      <c r="S238" s="7"/>
      <c r="T238" s="7"/>
      <c r="U238" s="7"/>
      <c r="V238" s="7"/>
      <c r="W238" s="7"/>
      <c r="X238" s="7"/>
      <c r="Y238" s="7"/>
      <c r="Z238" s="7"/>
      <c r="AA238" s="46"/>
      <c r="AB238" s="224" t="str">
        <f t="shared" si="10"/>
        <v/>
      </c>
      <c r="AC238" s="39"/>
      <c r="AD238" s="7"/>
      <c r="AE238" s="7"/>
      <c r="AF238" s="7"/>
      <c r="AG238" s="7"/>
      <c r="AH238" s="7"/>
      <c r="AI238" s="7"/>
      <c r="AJ238" s="7"/>
      <c r="AK238" s="7"/>
      <c r="AL238" s="46"/>
      <c r="AM238" s="394" t="str">
        <f t="shared" si="11"/>
        <v/>
      </c>
    </row>
    <row r="239" spans="1:41">
      <c r="A239" s="4">
        <v>228</v>
      </c>
      <c r="B239" s="239" t="str">
        <f>IF(OR(F239=0,F239=""),"",'DAFTAR PELAJAR'!B235)</f>
        <v/>
      </c>
      <c r="C239" s="240" t="str">
        <f>IF(OR(F239=0,F239=""),"",'DAFTAR PELAJAR'!C235)</f>
        <v/>
      </c>
      <c r="D239" s="245" t="str">
        <f>IF(OR(F239=0,F239=""),"",'DAFTAR PELAJAR'!D235)</f>
        <v/>
      </c>
      <c r="E239" s="240" t="str">
        <f>IF(OR(F239=0,F239=""),"",'DAFTAR PELAJAR'!E235)</f>
        <v/>
      </c>
      <c r="F239" s="242" t="str">
        <f>IF(OR('DAFTAR PELAJAR'!J235=0,'DAFTAR PELAJAR'!J235=""),"",'DAFTAR PELAJAR'!J235)</f>
        <v/>
      </c>
      <c r="G239" s="39"/>
      <c r="H239" s="7"/>
      <c r="I239" s="7"/>
      <c r="J239" s="7"/>
      <c r="K239" s="7"/>
      <c r="L239" s="7"/>
      <c r="M239" s="7"/>
      <c r="N239" s="7"/>
      <c r="O239" s="7"/>
      <c r="P239" s="46"/>
      <c r="Q239" s="454" t="str">
        <f t="shared" si="9"/>
        <v/>
      </c>
      <c r="R239" s="39"/>
      <c r="S239" s="7"/>
      <c r="T239" s="7"/>
      <c r="U239" s="7"/>
      <c r="V239" s="7"/>
      <c r="W239" s="7"/>
      <c r="X239" s="7"/>
      <c r="Y239" s="7"/>
      <c r="Z239" s="7"/>
      <c r="AA239" s="46"/>
      <c r="AB239" s="224" t="str">
        <f t="shared" si="10"/>
        <v/>
      </c>
      <c r="AC239" s="39"/>
      <c r="AD239" s="7"/>
      <c r="AE239" s="7"/>
      <c r="AF239" s="7"/>
      <c r="AG239" s="7"/>
      <c r="AH239" s="7"/>
      <c r="AI239" s="7"/>
      <c r="AJ239" s="7"/>
      <c r="AK239" s="7"/>
      <c r="AL239" s="46"/>
      <c r="AM239" s="394" t="str">
        <f t="shared" si="11"/>
        <v/>
      </c>
    </row>
    <row r="240" spans="1:41">
      <c r="A240" s="4">
        <v>229</v>
      </c>
      <c r="B240" s="239" t="str">
        <f>IF(OR(F240=0,F240=""),"",'DAFTAR PELAJAR'!B236)</f>
        <v/>
      </c>
      <c r="C240" s="240" t="str">
        <f>IF(OR(F240=0,F240=""),"",'DAFTAR PELAJAR'!C236)</f>
        <v/>
      </c>
      <c r="D240" s="245" t="str">
        <f>IF(OR(F240=0,F240=""),"",'DAFTAR PELAJAR'!D236)</f>
        <v/>
      </c>
      <c r="E240" s="240" t="str">
        <f>IF(OR(F240=0,F240=""),"",'DAFTAR PELAJAR'!E236)</f>
        <v/>
      </c>
      <c r="F240" s="242" t="str">
        <f>IF(OR('DAFTAR PELAJAR'!J236=0,'DAFTAR PELAJAR'!J236=""),"",'DAFTAR PELAJAR'!J236)</f>
        <v/>
      </c>
      <c r="G240" s="39"/>
      <c r="H240" s="7"/>
      <c r="I240" s="7"/>
      <c r="J240" s="7"/>
      <c r="K240" s="7"/>
      <c r="L240" s="7"/>
      <c r="M240" s="7"/>
      <c r="N240" s="7"/>
      <c r="O240" s="7"/>
      <c r="P240" s="46"/>
      <c r="Q240" s="454" t="str">
        <f t="shared" si="9"/>
        <v/>
      </c>
      <c r="R240" s="39"/>
      <c r="S240" s="7"/>
      <c r="T240" s="7"/>
      <c r="U240" s="7"/>
      <c r="V240" s="7"/>
      <c r="W240" s="7"/>
      <c r="X240" s="7"/>
      <c r="Y240" s="7"/>
      <c r="Z240" s="7"/>
      <c r="AA240" s="46"/>
      <c r="AB240" s="224" t="str">
        <f t="shared" si="10"/>
        <v/>
      </c>
      <c r="AC240" s="39"/>
      <c r="AD240" s="7"/>
      <c r="AE240" s="7"/>
      <c r="AF240" s="7"/>
      <c r="AG240" s="7"/>
      <c r="AH240" s="7"/>
      <c r="AI240" s="7"/>
      <c r="AJ240" s="7"/>
      <c r="AK240" s="7"/>
      <c r="AL240" s="46"/>
      <c r="AM240" s="394" t="str">
        <f t="shared" si="11"/>
        <v/>
      </c>
    </row>
    <row r="241" spans="1:39">
      <c r="A241" s="4">
        <v>230</v>
      </c>
      <c r="B241" s="239" t="str">
        <f>IF(OR(F241=0,F241=""),"",'DAFTAR PELAJAR'!B237)</f>
        <v/>
      </c>
      <c r="C241" s="240" t="str">
        <f>IF(OR(F241=0,F241=""),"",'DAFTAR PELAJAR'!C237)</f>
        <v/>
      </c>
      <c r="D241" s="245" t="str">
        <f>IF(OR(F241=0,F241=""),"",'DAFTAR PELAJAR'!D237)</f>
        <v/>
      </c>
      <c r="E241" s="240" t="str">
        <f>IF(OR(F241=0,F241=""),"",'DAFTAR PELAJAR'!E237)</f>
        <v/>
      </c>
      <c r="F241" s="242" t="str">
        <f>IF(OR('DAFTAR PELAJAR'!J237=0,'DAFTAR PELAJAR'!J237=""),"",'DAFTAR PELAJAR'!J237)</f>
        <v/>
      </c>
      <c r="G241" s="39"/>
      <c r="H241" s="7"/>
      <c r="I241" s="7"/>
      <c r="J241" s="7"/>
      <c r="K241" s="7"/>
      <c r="L241" s="7"/>
      <c r="M241" s="7"/>
      <c r="N241" s="7"/>
      <c r="O241" s="7"/>
      <c r="P241" s="46"/>
      <c r="Q241" s="454" t="str">
        <f t="shared" si="9"/>
        <v/>
      </c>
      <c r="R241" s="39"/>
      <c r="S241" s="7"/>
      <c r="T241" s="7"/>
      <c r="U241" s="7"/>
      <c r="V241" s="7"/>
      <c r="W241" s="7"/>
      <c r="X241" s="7"/>
      <c r="Y241" s="7"/>
      <c r="Z241" s="7"/>
      <c r="AA241" s="46"/>
      <c r="AB241" s="224" t="str">
        <f t="shared" si="10"/>
        <v/>
      </c>
      <c r="AC241" s="39"/>
      <c r="AD241" s="7"/>
      <c r="AE241" s="7"/>
      <c r="AF241" s="7"/>
      <c r="AG241" s="7"/>
      <c r="AH241" s="7"/>
      <c r="AI241" s="7"/>
      <c r="AJ241" s="7"/>
      <c r="AK241" s="7"/>
      <c r="AL241" s="46"/>
      <c r="AM241" s="394" t="str">
        <f t="shared" si="11"/>
        <v/>
      </c>
    </row>
    <row r="242" spans="1:39">
      <c r="A242" s="4">
        <v>231</v>
      </c>
      <c r="B242" s="239" t="str">
        <f>IF(OR(F242=0,F242=""),"",'DAFTAR PELAJAR'!B238)</f>
        <v/>
      </c>
      <c r="C242" s="240" t="str">
        <f>IF(OR(F242=0,F242=""),"",'DAFTAR PELAJAR'!C238)</f>
        <v/>
      </c>
      <c r="D242" s="245" t="str">
        <f>IF(OR(F242=0,F242=""),"",'DAFTAR PELAJAR'!D238)</f>
        <v/>
      </c>
      <c r="E242" s="240" t="str">
        <f>IF(OR(F242=0,F242=""),"",'DAFTAR PELAJAR'!E238)</f>
        <v/>
      </c>
      <c r="F242" s="242" t="str">
        <f>IF(OR('DAFTAR PELAJAR'!J238=0,'DAFTAR PELAJAR'!J238=""),"",'DAFTAR PELAJAR'!J238)</f>
        <v/>
      </c>
      <c r="G242" s="39"/>
      <c r="H242" s="7"/>
      <c r="I242" s="7"/>
      <c r="J242" s="7"/>
      <c r="K242" s="7"/>
      <c r="L242" s="7"/>
      <c r="M242" s="7"/>
      <c r="N242" s="7"/>
      <c r="O242" s="7"/>
      <c r="P242" s="46"/>
      <c r="Q242" s="454" t="str">
        <f t="shared" si="9"/>
        <v/>
      </c>
      <c r="R242" s="39"/>
      <c r="S242" s="7"/>
      <c r="T242" s="7"/>
      <c r="U242" s="7"/>
      <c r="V242" s="7"/>
      <c r="W242" s="7"/>
      <c r="X242" s="7"/>
      <c r="Y242" s="7"/>
      <c r="Z242" s="7"/>
      <c r="AA242" s="46"/>
      <c r="AB242" s="224" t="str">
        <f t="shared" si="10"/>
        <v/>
      </c>
      <c r="AC242" s="39"/>
      <c r="AD242" s="7"/>
      <c r="AE242" s="7"/>
      <c r="AF242" s="7"/>
      <c r="AG242" s="7"/>
      <c r="AH242" s="7"/>
      <c r="AI242" s="7"/>
      <c r="AJ242" s="7"/>
      <c r="AK242" s="7"/>
      <c r="AL242" s="46"/>
      <c r="AM242" s="394" t="str">
        <f t="shared" si="11"/>
        <v/>
      </c>
    </row>
    <row r="243" spans="1:39">
      <c r="A243" s="4">
        <v>232</v>
      </c>
      <c r="B243" s="239" t="str">
        <f>IF(OR(F243=0,F243=""),"",'DAFTAR PELAJAR'!B239)</f>
        <v/>
      </c>
      <c r="C243" s="240" t="str">
        <f>IF(OR(F243=0,F243=""),"",'DAFTAR PELAJAR'!C239)</f>
        <v/>
      </c>
      <c r="D243" s="245" t="str">
        <f>IF(OR(F243=0,F243=""),"",'DAFTAR PELAJAR'!D239)</f>
        <v/>
      </c>
      <c r="E243" s="240" t="str">
        <f>IF(OR(F243=0,F243=""),"",'DAFTAR PELAJAR'!E239)</f>
        <v/>
      </c>
      <c r="F243" s="242" t="str">
        <f>IF(OR('DAFTAR PELAJAR'!J239=0,'DAFTAR PELAJAR'!J239=""),"",'DAFTAR PELAJAR'!J239)</f>
        <v/>
      </c>
      <c r="G243" s="39"/>
      <c r="H243" s="7"/>
      <c r="I243" s="7"/>
      <c r="J243" s="7"/>
      <c r="K243" s="7"/>
      <c r="L243" s="7"/>
      <c r="M243" s="7"/>
      <c r="N243" s="7"/>
      <c r="O243" s="7"/>
      <c r="P243" s="46"/>
      <c r="Q243" s="454" t="str">
        <f t="shared" si="9"/>
        <v/>
      </c>
      <c r="R243" s="39"/>
      <c r="S243" s="7"/>
      <c r="T243" s="7"/>
      <c r="U243" s="7"/>
      <c r="V243" s="7"/>
      <c r="W243" s="7"/>
      <c r="X243" s="7"/>
      <c r="Y243" s="7"/>
      <c r="Z243" s="7"/>
      <c r="AA243" s="46"/>
      <c r="AB243" s="224" t="str">
        <f t="shared" si="10"/>
        <v/>
      </c>
      <c r="AC243" s="39"/>
      <c r="AD243" s="7"/>
      <c r="AE243" s="7"/>
      <c r="AF243" s="7"/>
      <c r="AG243" s="7"/>
      <c r="AH243" s="7"/>
      <c r="AI243" s="7"/>
      <c r="AJ243" s="7"/>
      <c r="AK243" s="7"/>
      <c r="AL243" s="46"/>
      <c r="AM243" s="394" t="str">
        <f t="shared" si="11"/>
        <v/>
      </c>
    </row>
    <row r="244" spans="1:39">
      <c r="A244" s="4">
        <v>233</v>
      </c>
      <c r="B244" s="239" t="str">
        <f>IF(OR(F244=0,F244=""),"",'DAFTAR PELAJAR'!B240)</f>
        <v/>
      </c>
      <c r="C244" s="240" t="str">
        <f>IF(OR(F244=0,F244=""),"",'DAFTAR PELAJAR'!C240)</f>
        <v/>
      </c>
      <c r="D244" s="245" t="str">
        <f>IF(OR(F244=0,F244=""),"",'DAFTAR PELAJAR'!D240)</f>
        <v/>
      </c>
      <c r="E244" s="240" t="str">
        <f>IF(OR(F244=0,F244=""),"",'DAFTAR PELAJAR'!E240)</f>
        <v/>
      </c>
      <c r="F244" s="242" t="str">
        <f>IF(OR('DAFTAR PELAJAR'!J240=0,'DAFTAR PELAJAR'!J240=""),"",'DAFTAR PELAJAR'!J240)</f>
        <v/>
      </c>
      <c r="G244" s="39"/>
      <c r="H244" s="7"/>
      <c r="I244" s="7"/>
      <c r="J244" s="7"/>
      <c r="K244" s="7"/>
      <c r="L244" s="7"/>
      <c r="M244" s="7"/>
      <c r="N244" s="7"/>
      <c r="O244" s="7"/>
      <c r="P244" s="46"/>
      <c r="Q244" s="454" t="str">
        <f t="shared" si="9"/>
        <v/>
      </c>
      <c r="R244" s="39"/>
      <c r="S244" s="7"/>
      <c r="T244" s="7"/>
      <c r="U244" s="7"/>
      <c r="V244" s="7"/>
      <c r="W244" s="7"/>
      <c r="X244" s="7"/>
      <c r="Y244" s="7"/>
      <c r="Z244" s="7"/>
      <c r="AA244" s="46"/>
      <c r="AB244" s="224" t="str">
        <f t="shared" si="10"/>
        <v/>
      </c>
      <c r="AC244" s="39"/>
      <c r="AD244" s="7"/>
      <c r="AE244" s="7"/>
      <c r="AF244" s="7"/>
      <c r="AG244" s="7"/>
      <c r="AH244" s="7"/>
      <c r="AI244" s="7"/>
      <c r="AJ244" s="7"/>
      <c r="AK244" s="7"/>
      <c r="AL244" s="46"/>
      <c r="AM244" s="394" t="str">
        <f t="shared" si="11"/>
        <v/>
      </c>
    </row>
    <row r="245" spans="1:39">
      <c r="A245" s="4">
        <v>234</v>
      </c>
      <c r="B245" s="239" t="str">
        <f>IF(OR(F245=0,F245=""),"",'DAFTAR PELAJAR'!B241)</f>
        <v/>
      </c>
      <c r="C245" s="240" t="str">
        <f>IF(OR(F245=0,F245=""),"",'DAFTAR PELAJAR'!C241)</f>
        <v/>
      </c>
      <c r="D245" s="245" t="str">
        <f>IF(OR(F245=0,F245=""),"",'DAFTAR PELAJAR'!D241)</f>
        <v/>
      </c>
      <c r="E245" s="240" t="str">
        <f>IF(OR(F245=0,F245=""),"",'DAFTAR PELAJAR'!E241)</f>
        <v/>
      </c>
      <c r="F245" s="242" t="str">
        <f>IF(OR('DAFTAR PELAJAR'!J241=0,'DAFTAR PELAJAR'!J241=""),"",'DAFTAR PELAJAR'!J241)</f>
        <v/>
      </c>
      <c r="G245" s="39"/>
      <c r="H245" s="7"/>
      <c r="I245" s="7"/>
      <c r="J245" s="7"/>
      <c r="K245" s="7"/>
      <c r="L245" s="7"/>
      <c r="M245" s="7"/>
      <c r="N245" s="7"/>
      <c r="O245" s="7"/>
      <c r="P245" s="46"/>
      <c r="Q245" s="454" t="str">
        <f t="shared" si="9"/>
        <v/>
      </c>
      <c r="R245" s="39"/>
      <c r="S245" s="7"/>
      <c r="T245" s="7"/>
      <c r="U245" s="7"/>
      <c r="V245" s="7"/>
      <c r="W245" s="7"/>
      <c r="X245" s="7"/>
      <c r="Y245" s="7"/>
      <c r="Z245" s="7"/>
      <c r="AA245" s="46"/>
      <c r="AB245" s="224" t="str">
        <f t="shared" si="10"/>
        <v/>
      </c>
      <c r="AC245" s="39"/>
      <c r="AD245" s="7"/>
      <c r="AE245" s="7"/>
      <c r="AF245" s="7"/>
      <c r="AG245" s="7"/>
      <c r="AH245" s="7"/>
      <c r="AI245" s="7"/>
      <c r="AJ245" s="7"/>
      <c r="AK245" s="7"/>
      <c r="AL245" s="46"/>
      <c r="AM245" s="394" t="str">
        <f t="shared" si="11"/>
        <v/>
      </c>
    </row>
    <row r="246" spans="1:39">
      <c r="A246" s="4">
        <v>235</v>
      </c>
      <c r="B246" s="239" t="str">
        <f>IF(OR(F246=0,F246=""),"",'DAFTAR PELAJAR'!B242)</f>
        <v/>
      </c>
      <c r="C246" s="240" t="str">
        <f>IF(OR(F246=0,F246=""),"",'DAFTAR PELAJAR'!C242)</f>
        <v/>
      </c>
      <c r="D246" s="245" t="str">
        <f>IF(OR(F246=0,F246=""),"",'DAFTAR PELAJAR'!D242)</f>
        <v/>
      </c>
      <c r="E246" s="240" t="str">
        <f>IF(OR(F246=0,F246=""),"",'DAFTAR PELAJAR'!E242)</f>
        <v/>
      </c>
      <c r="F246" s="242" t="str">
        <f>IF(OR('DAFTAR PELAJAR'!J242=0,'DAFTAR PELAJAR'!J242=""),"",'DAFTAR PELAJAR'!J242)</f>
        <v/>
      </c>
      <c r="G246" s="39"/>
      <c r="H246" s="7"/>
      <c r="I246" s="7"/>
      <c r="J246" s="7"/>
      <c r="K246" s="7"/>
      <c r="L246" s="7"/>
      <c r="M246" s="7"/>
      <c r="N246" s="7"/>
      <c r="O246" s="7"/>
      <c r="P246" s="46"/>
      <c r="Q246" s="454" t="str">
        <f t="shared" si="9"/>
        <v/>
      </c>
      <c r="R246" s="39"/>
      <c r="S246" s="7"/>
      <c r="T246" s="7"/>
      <c r="U246" s="7"/>
      <c r="V246" s="7"/>
      <c r="W246" s="7"/>
      <c r="X246" s="7"/>
      <c r="Y246" s="7"/>
      <c r="Z246" s="7"/>
      <c r="AA246" s="46"/>
      <c r="AB246" s="224" t="str">
        <f t="shared" si="10"/>
        <v/>
      </c>
      <c r="AC246" s="39"/>
      <c r="AD246" s="7"/>
      <c r="AE246" s="7"/>
      <c r="AF246" s="7"/>
      <c r="AG246" s="7"/>
      <c r="AH246" s="7"/>
      <c r="AI246" s="7"/>
      <c r="AJ246" s="7"/>
      <c r="AK246" s="7"/>
      <c r="AL246" s="46"/>
      <c r="AM246" s="394" t="str">
        <f t="shared" si="11"/>
        <v/>
      </c>
    </row>
    <row r="247" spans="1:39">
      <c r="A247" s="4">
        <v>236</v>
      </c>
      <c r="B247" s="239" t="str">
        <f>IF(OR(F247=0,F247=""),"",'DAFTAR PELAJAR'!B243)</f>
        <v/>
      </c>
      <c r="C247" s="240" t="str">
        <f>IF(OR(F247=0,F247=""),"",'DAFTAR PELAJAR'!C243)</f>
        <v/>
      </c>
      <c r="D247" s="245" t="str">
        <f>IF(OR(F247=0,F247=""),"",'DAFTAR PELAJAR'!D243)</f>
        <v/>
      </c>
      <c r="E247" s="240" t="str">
        <f>IF(OR(F247=0,F247=""),"",'DAFTAR PELAJAR'!E243)</f>
        <v/>
      </c>
      <c r="F247" s="242" t="str">
        <f>IF(OR('DAFTAR PELAJAR'!J243=0,'DAFTAR PELAJAR'!J243=""),"",'DAFTAR PELAJAR'!J243)</f>
        <v/>
      </c>
      <c r="G247" s="39"/>
      <c r="H247" s="7"/>
      <c r="I247" s="7"/>
      <c r="J247" s="7"/>
      <c r="K247" s="7"/>
      <c r="L247" s="7"/>
      <c r="M247" s="7"/>
      <c r="N247" s="7"/>
      <c r="O247" s="7"/>
      <c r="P247" s="46"/>
      <c r="Q247" s="454" t="str">
        <f t="shared" si="9"/>
        <v/>
      </c>
      <c r="R247" s="39"/>
      <c r="S247" s="7"/>
      <c r="T247" s="7"/>
      <c r="U247" s="7"/>
      <c r="V247" s="7"/>
      <c r="W247" s="7"/>
      <c r="X247" s="7"/>
      <c r="Y247" s="7"/>
      <c r="Z247" s="7"/>
      <c r="AA247" s="46"/>
      <c r="AB247" s="224" t="str">
        <f t="shared" si="10"/>
        <v/>
      </c>
      <c r="AC247" s="39"/>
      <c r="AD247" s="7"/>
      <c r="AE247" s="7"/>
      <c r="AF247" s="7"/>
      <c r="AG247" s="7"/>
      <c r="AH247" s="7"/>
      <c r="AI247" s="7"/>
      <c r="AJ247" s="7"/>
      <c r="AK247" s="7"/>
      <c r="AL247" s="46"/>
      <c r="AM247" s="394" t="str">
        <f t="shared" si="11"/>
        <v/>
      </c>
    </row>
    <row r="248" spans="1:39">
      <c r="A248" s="4">
        <v>237</v>
      </c>
      <c r="B248" s="239" t="str">
        <f>IF(OR(F248=0,F248=""),"",'DAFTAR PELAJAR'!B244)</f>
        <v/>
      </c>
      <c r="C248" s="240" t="str">
        <f>IF(OR(F248=0,F248=""),"",'DAFTAR PELAJAR'!C244)</f>
        <v/>
      </c>
      <c r="D248" s="245" t="str">
        <f>IF(OR(F248=0,F248=""),"",'DAFTAR PELAJAR'!D244)</f>
        <v/>
      </c>
      <c r="E248" s="240" t="str">
        <f>IF(OR(F248=0,F248=""),"",'DAFTAR PELAJAR'!E244)</f>
        <v/>
      </c>
      <c r="F248" s="242" t="str">
        <f>IF(OR('DAFTAR PELAJAR'!J244=0,'DAFTAR PELAJAR'!J244=""),"",'DAFTAR PELAJAR'!J244)</f>
        <v/>
      </c>
      <c r="G248" s="39"/>
      <c r="H248" s="7"/>
      <c r="I248" s="7"/>
      <c r="J248" s="7"/>
      <c r="K248" s="7"/>
      <c r="L248" s="7"/>
      <c r="M248" s="7"/>
      <c r="N248" s="7"/>
      <c r="O248" s="7"/>
      <c r="P248" s="46"/>
      <c r="Q248" s="454" t="str">
        <f t="shared" si="9"/>
        <v/>
      </c>
      <c r="R248" s="39"/>
      <c r="S248" s="7"/>
      <c r="T248" s="7"/>
      <c r="U248" s="7"/>
      <c r="V248" s="7"/>
      <c r="W248" s="7"/>
      <c r="X248" s="7"/>
      <c r="Y248" s="7"/>
      <c r="Z248" s="7"/>
      <c r="AA248" s="46"/>
      <c r="AB248" s="224" t="str">
        <f t="shared" si="10"/>
        <v/>
      </c>
      <c r="AC248" s="39"/>
      <c r="AD248" s="7"/>
      <c r="AE248" s="7"/>
      <c r="AF248" s="7"/>
      <c r="AG248" s="7"/>
      <c r="AH248" s="7"/>
      <c r="AI248" s="7"/>
      <c r="AJ248" s="7"/>
      <c r="AK248" s="7"/>
      <c r="AL248" s="46"/>
      <c r="AM248" s="394" t="str">
        <f t="shared" si="11"/>
        <v/>
      </c>
    </row>
    <row r="249" spans="1:39">
      <c r="A249" s="4">
        <v>238</v>
      </c>
      <c r="B249" s="239" t="str">
        <f>IF(OR(F249=0,F249=""),"",'DAFTAR PELAJAR'!B245)</f>
        <v/>
      </c>
      <c r="C249" s="240" t="str">
        <f>IF(OR(F249=0,F249=""),"",'DAFTAR PELAJAR'!C245)</f>
        <v/>
      </c>
      <c r="D249" s="245" t="str">
        <f>IF(OR(F249=0,F249=""),"",'DAFTAR PELAJAR'!D245)</f>
        <v/>
      </c>
      <c r="E249" s="240" t="str">
        <f>IF(OR(F249=0,F249=""),"",'DAFTAR PELAJAR'!E245)</f>
        <v/>
      </c>
      <c r="F249" s="242" t="str">
        <f>IF(OR('DAFTAR PELAJAR'!J245=0,'DAFTAR PELAJAR'!J245=""),"",'DAFTAR PELAJAR'!J245)</f>
        <v/>
      </c>
      <c r="G249" s="39"/>
      <c r="H249" s="7"/>
      <c r="I249" s="7"/>
      <c r="J249" s="7"/>
      <c r="K249" s="7"/>
      <c r="L249" s="7"/>
      <c r="M249" s="7"/>
      <c r="N249" s="7"/>
      <c r="O249" s="7"/>
      <c r="P249" s="46"/>
      <c r="Q249" s="454" t="str">
        <f t="shared" si="9"/>
        <v/>
      </c>
      <c r="R249" s="39"/>
      <c r="S249" s="7"/>
      <c r="T249" s="7"/>
      <c r="U249" s="7"/>
      <c r="V249" s="7"/>
      <c r="W249" s="7"/>
      <c r="X249" s="7"/>
      <c r="Y249" s="7"/>
      <c r="Z249" s="7"/>
      <c r="AA249" s="46"/>
      <c r="AB249" s="224" t="str">
        <f t="shared" si="10"/>
        <v/>
      </c>
      <c r="AC249" s="39"/>
      <c r="AD249" s="7"/>
      <c r="AE249" s="7"/>
      <c r="AF249" s="7"/>
      <c r="AG249" s="7"/>
      <c r="AH249" s="7"/>
      <c r="AI249" s="7"/>
      <c r="AJ249" s="7"/>
      <c r="AK249" s="7"/>
      <c r="AL249" s="46"/>
      <c r="AM249" s="394" t="str">
        <f t="shared" si="11"/>
        <v/>
      </c>
    </row>
    <row r="250" spans="1:39">
      <c r="A250" s="4">
        <v>239</v>
      </c>
      <c r="B250" s="239" t="str">
        <f>IF(OR(F250=0,F250=""),"",'DAFTAR PELAJAR'!B246)</f>
        <v/>
      </c>
      <c r="C250" s="240" t="str">
        <f>IF(OR(F250=0,F250=""),"",'DAFTAR PELAJAR'!C246)</f>
        <v/>
      </c>
      <c r="D250" s="245" t="str">
        <f>IF(OR(F250=0,F250=""),"",'DAFTAR PELAJAR'!D246)</f>
        <v/>
      </c>
      <c r="E250" s="240" t="str">
        <f>IF(OR(F250=0,F250=""),"",'DAFTAR PELAJAR'!E246)</f>
        <v/>
      </c>
      <c r="F250" s="242" t="str">
        <f>IF(OR('DAFTAR PELAJAR'!J246=0,'DAFTAR PELAJAR'!J246=""),"",'DAFTAR PELAJAR'!J246)</f>
        <v/>
      </c>
      <c r="G250" s="39"/>
      <c r="H250" s="7"/>
      <c r="I250" s="7"/>
      <c r="J250" s="7"/>
      <c r="K250" s="7"/>
      <c r="L250" s="7"/>
      <c r="M250" s="7"/>
      <c r="N250" s="7"/>
      <c r="O250" s="7"/>
      <c r="P250" s="46"/>
      <c r="Q250" s="454" t="str">
        <f t="shared" si="9"/>
        <v/>
      </c>
      <c r="R250" s="39"/>
      <c r="S250" s="7"/>
      <c r="T250" s="7"/>
      <c r="U250" s="7"/>
      <c r="V250" s="7"/>
      <c r="W250" s="7"/>
      <c r="X250" s="7"/>
      <c r="Y250" s="7"/>
      <c r="Z250" s="7"/>
      <c r="AA250" s="46"/>
      <c r="AB250" s="224" t="str">
        <f t="shared" si="10"/>
        <v/>
      </c>
      <c r="AC250" s="39"/>
      <c r="AD250" s="7"/>
      <c r="AE250" s="7"/>
      <c r="AF250" s="7"/>
      <c r="AG250" s="7"/>
      <c r="AH250" s="7"/>
      <c r="AI250" s="7"/>
      <c r="AJ250" s="7"/>
      <c r="AK250" s="7"/>
      <c r="AL250" s="46"/>
      <c r="AM250" s="394" t="str">
        <f t="shared" si="11"/>
        <v/>
      </c>
    </row>
    <row r="251" spans="1:39">
      <c r="A251" s="4">
        <v>240</v>
      </c>
      <c r="B251" s="239" t="str">
        <f>IF(OR(F251=0,F251=""),"",'DAFTAR PELAJAR'!B247)</f>
        <v/>
      </c>
      <c r="C251" s="240" t="str">
        <f>IF(OR(F251=0,F251=""),"",'DAFTAR PELAJAR'!C247)</f>
        <v/>
      </c>
      <c r="D251" s="245" t="str">
        <f>IF(OR(F251=0,F251=""),"",'DAFTAR PELAJAR'!D247)</f>
        <v/>
      </c>
      <c r="E251" s="240" t="str">
        <f>IF(OR(F251=0,F251=""),"",'DAFTAR PELAJAR'!E247)</f>
        <v/>
      </c>
      <c r="F251" s="242" t="str">
        <f>IF(OR('DAFTAR PELAJAR'!J247=0,'DAFTAR PELAJAR'!J247=""),"",'DAFTAR PELAJAR'!J247)</f>
        <v/>
      </c>
      <c r="G251" s="39"/>
      <c r="H251" s="7"/>
      <c r="I251" s="7"/>
      <c r="J251" s="7"/>
      <c r="K251" s="7"/>
      <c r="L251" s="7"/>
      <c r="M251" s="7"/>
      <c r="N251" s="7"/>
      <c r="O251" s="7"/>
      <c r="P251" s="46"/>
      <c r="Q251" s="454" t="str">
        <f t="shared" si="9"/>
        <v/>
      </c>
      <c r="R251" s="39"/>
      <c r="S251" s="7"/>
      <c r="T251" s="7"/>
      <c r="U251" s="7"/>
      <c r="V251" s="7"/>
      <c r="W251" s="7"/>
      <c r="X251" s="7"/>
      <c r="Y251" s="7"/>
      <c r="Z251" s="7"/>
      <c r="AA251" s="46"/>
      <c r="AB251" s="224" t="str">
        <f t="shared" si="10"/>
        <v/>
      </c>
      <c r="AC251" s="39"/>
      <c r="AD251" s="7"/>
      <c r="AE251" s="7"/>
      <c r="AF251" s="7"/>
      <c r="AG251" s="7"/>
      <c r="AH251" s="7"/>
      <c r="AI251" s="7"/>
      <c r="AJ251" s="7"/>
      <c r="AK251" s="7"/>
      <c r="AL251" s="46"/>
      <c r="AM251" s="394" t="str">
        <f t="shared" si="11"/>
        <v/>
      </c>
    </row>
    <row r="252" spans="1:39">
      <c r="A252" s="4">
        <v>241</v>
      </c>
      <c r="B252" s="239" t="str">
        <f>IF(OR(F252=0,F252=""),"",'DAFTAR PELAJAR'!B248)</f>
        <v/>
      </c>
      <c r="C252" s="240" t="str">
        <f>IF(OR(F252=0,F252=""),"",'DAFTAR PELAJAR'!C248)</f>
        <v/>
      </c>
      <c r="D252" s="245" t="str">
        <f>IF(OR(F252=0,F252=""),"",'DAFTAR PELAJAR'!D248)</f>
        <v/>
      </c>
      <c r="E252" s="240" t="str">
        <f>IF(OR(F252=0,F252=""),"",'DAFTAR PELAJAR'!E248)</f>
        <v/>
      </c>
      <c r="F252" s="242" t="str">
        <f>IF(OR('DAFTAR PELAJAR'!J248=0,'DAFTAR PELAJAR'!J248=""),"",'DAFTAR PELAJAR'!J248)</f>
        <v/>
      </c>
      <c r="G252" s="39"/>
      <c r="H252" s="7"/>
      <c r="I252" s="7"/>
      <c r="J252" s="7"/>
      <c r="K252" s="7"/>
      <c r="L252" s="7"/>
      <c r="M252" s="7"/>
      <c r="N252" s="7"/>
      <c r="O252" s="7"/>
      <c r="P252" s="46"/>
      <c r="Q252" s="454" t="str">
        <f t="shared" si="9"/>
        <v/>
      </c>
      <c r="R252" s="39"/>
      <c r="S252" s="7"/>
      <c r="T252" s="7"/>
      <c r="U252" s="7"/>
      <c r="V252" s="7"/>
      <c r="W252" s="7"/>
      <c r="X252" s="7"/>
      <c r="Y252" s="7"/>
      <c r="Z252" s="7"/>
      <c r="AA252" s="46"/>
      <c r="AB252" s="224" t="str">
        <f t="shared" si="10"/>
        <v/>
      </c>
      <c r="AC252" s="39"/>
      <c r="AD252" s="7"/>
      <c r="AE252" s="7"/>
      <c r="AF252" s="7"/>
      <c r="AG252" s="7"/>
      <c r="AH252" s="7"/>
      <c r="AI252" s="7"/>
      <c r="AJ252" s="7"/>
      <c r="AK252" s="7"/>
      <c r="AL252" s="46"/>
      <c r="AM252" s="394" t="str">
        <f t="shared" si="11"/>
        <v/>
      </c>
    </row>
    <row r="253" spans="1:39">
      <c r="A253" s="4">
        <v>242</v>
      </c>
      <c r="B253" s="239" t="str">
        <f>IF(OR(F253=0,F253=""),"",'DAFTAR PELAJAR'!B249)</f>
        <v/>
      </c>
      <c r="C253" s="240" t="str">
        <f>IF(OR(F253=0,F253=""),"",'DAFTAR PELAJAR'!C249)</f>
        <v/>
      </c>
      <c r="D253" s="245" t="str">
        <f>IF(OR(F253=0,F253=""),"",'DAFTAR PELAJAR'!D249)</f>
        <v/>
      </c>
      <c r="E253" s="240" t="str">
        <f>IF(OR(F253=0,F253=""),"",'DAFTAR PELAJAR'!E249)</f>
        <v/>
      </c>
      <c r="F253" s="242" t="str">
        <f>IF(OR('DAFTAR PELAJAR'!J249=0,'DAFTAR PELAJAR'!J249=""),"",'DAFTAR PELAJAR'!J249)</f>
        <v/>
      </c>
      <c r="G253" s="39"/>
      <c r="H253" s="7"/>
      <c r="I253" s="7"/>
      <c r="J253" s="7"/>
      <c r="K253" s="7"/>
      <c r="L253" s="7"/>
      <c r="M253" s="7"/>
      <c r="N253" s="7"/>
      <c r="O253" s="7"/>
      <c r="P253" s="46"/>
      <c r="Q253" s="454" t="str">
        <f t="shared" si="9"/>
        <v/>
      </c>
      <c r="R253" s="39"/>
      <c r="S253" s="7"/>
      <c r="T253" s="7"/>
      <c r="U253" s="7"/>
      <c r="V253" s="7"/>
      <c r="W253" s="7"/>
      <c r="X253" s="7"/>
      <c r="Y253" s="7"/>
      <c r="Z253" s="7"/>
      <c r="AA253" s="46"/>
      <c r="AB253" s="224" t="str">
        <f t="shared" si="10"/>
        <v/>
      </c>
      <c r="AC253" s="39"/>
      <c r="AD253" s="7"/>
      <c r="AE253" s="7"/>
      <c r="AF253" s="7"/>
      <c r="AG253" s="7"/>
      <c r="AH253" s="7"/>
      <c r="AI253" s="7"/>
      <c r="AJ253" s="7"/>
      <c r="AK253" s="7"/>
      <c r="AL253" s="46"/>
      <c r="AM253" s="394" t="str">
        <f t="shared" si="11"/>
        <v/>
      </c>
    </row>
    <row r="254" spans="1:39">
      <c r="A254" s="4">
        <v>243</v>
      </c>
      <c r="B254" s="239" t="str">
        <f>IF(OR(F254=0,F254=""),"",'DAFTAR PELAJAR'!B250)</f>
        <v/>
      </c>
      <c r="C254" s="240" t="str">
        <f>IF(OR(F254=0,F254=""),"",'DAFTAR PELAJAR'!C250)</f>
        <v/>
      </c>
      <c r="D254" s="245" t="str">
        <f>IF(OR(F254=0,F254=""),"",'DAFTAR PELAJAR'!D250)</f>
        <v/>
      </c>
      <c r="E254" s="240" t="str">
        <f>IF(OR(F254=0,F254=""),"",'DAFTAR PELAJAR'!E250)</f>
        <v/>
      </c>
      <c r="F254" s="242" t="str">
        <f>IF(OR('DAFTAR PELAJAR'!J250=0,'DAFTAR PELAJAR'!J250=""),"",'DAFTAR PELAJAR'!J250)</f>
        <v/>
      </c>
      <c r="G254" s="39"/>
      <c r="H254" s="7"/>
      <c r="I254" s="7"/>
      <c r="J254" s="7"/>
      <c r="K254" s="7"/>
      <c r="L254" s="7"/>
      <c r="M254" s="7"/>
      <c r="N254" s="7"/>
      <c r="O254" s="7"/>
      <c r="P254" s="46"/>
      <c r="Q254" s="454" t="str">
        <f t="shared" si="9"/>
        <v/>
      </c>
      <c r="R254" s="39"/>
      <c r="S254" s="7"/>
      <c r="T254" s="7"/>
      <c r="U254" s="7"/>
      <c r="V254" s="7"/>
      <c r="W254" s="7"/>
      <c r="X254" s="7"/>
      <c r="Y254" s="7"/>
      <c r="Z254" s="7"/>
      <c r="AA254" s="46"/>
      <c r="AB254" s="224" t="str">
        <f t="shared" si="10"/>
        <v/>
      </c>
      <c r="AC254" s="39"/>
      <c r="AD254" s="7"/>
      <c r="AE254" s="7"/>
      <c r="AF254" s="7"/>
      <c r="AG254" s="7"/>
      <c r="AH254" s="7"/>
      <c r="AI254" s="7"/>
      <c r="AJ254" s="7"/>
      <c r="AK254" s="7"/>
      <c r="AL254" s="46"/>
      <c r="AM254" s="394" t="str">
        <f t="shared" si="11"/>
        <v/>
      </c>
    </row>
    <row r="255" spans="1:39">
      <c r="A255" s="4">
        <v>244</v>
      </c>
      <c r="B255" s="239" t="str">
        <f>IF(OR(F255=0,F255=""),"",'DAFTAR PELAJAR'!B251)</f>
        <v/>
      </c>
      <c r="C255" s="240" t="str">
        <f>IF(OR(F255=0,F255=""),"",'DAFTAR PELAJAR'!C251)</f>
        <v/>
      </c>
      <c r="D255" s="245" t="str">
        <f>IF(OR(F255=0,F255=""),"",'DAFTAR PELAJAR'!D251)</f>
        <v/>
      </c>
      <c r="E255" s="240" t="str">
        <f>IF(OR(F255=0,F255=""),"",'DAFTAR PELAJAR'!E251)</f>
        <v/>
      </c>
      <c r="F255" s="242" t="str">
        <f>IF(OR('DAFTAR PELAJAR'!J251=0,'DAFTAR PELAJAR'!J251=""),"",'DAFTAR PELAJAR'!J251)</f>
        <v/>
      </c>
      <c r="G255" s="39"/>
      <c r="H255" s="7"/>
      <c r="I255" s="7"/>
      <c r="J255" s="7"/>
      <c r="K255" s="7"/>
      <c r="L255" s="7"/>
      <c r="M255" s="7"/>
      <c r="N255" s="7"/>
      <c r="O255" s="7"/>
      <c r="P255" s="46"/>
      <c r="Q255" s="454" t="str">
        <f t="shared" si="9"/>
        <v/>
      </c>
      <c r="R255" s="39"/>
      <c r="S255" s="7"/>
      <c r="T255" s="7"/>
      <c r="U255" s="7"/>
      <c r="V255" s="7"/>
      <c r="W255" s="7"/>
      <c r="X255" s="7"/>
      <c r="Y255" s="7"/>
      <c r="Z255" s="7"/>
      <c r="AA255" s="46"/>
      <c r="AB255" s="224" t="str">
        <f t="shared" si="10"/>
        <v/>
      </c>
      <c r="AC255" s="39"/>
      <c r="AD255" s="7"/>
      <c r="AE255" s="7"/>
      <c r="AF255" s="7"/>
      <c r="AG255" s="7"/>
      <c r="AH255" s="7"/>
      <c r="AI255" s="7"/>
      <c r="AJ255" s="7"/>
      <c r="AK255" s="7"/>
      <c r="AL255" s="46"/>
      <c r="AM255" s="394" t="str">
        <f t="shared" si="11"/>
        <v/>
      </c>
    </row>
    <row r="256" spans="1:39">
      <c r="A256" s="4">
        <v>245</v>
      </c>
      <c r="B256" s="239" t="str">
        <f>IF(OR(F256=0,F256=""),"",'DAFTAR PELAJAR'!B252)</f>
        <v/>
      </c>
      <c r="C256" s="240" t="str">
        <f>IF(OR(F256=0,F256=""),"",'DAFTAR PELAJAR'!C252)</f>
        <v/>
      </c>
      <c r="D256" s="245" t="str">
        <f>IF(OR(F256=0,F256=""),"",'DAFTAR PELAJAR'!D252)</f>
        <v/>
      </c>
      <c r="E256" s="240" t="str">
        <f>IF(OR(F256=0,F256=""),"",'DAFTAR PELAJAR'!E252)</f>
        <v/>
      </c>
      <c r="F256" s="242" t="str">
        <f>IF(OR('DAFTAR PELAJAR'!J252=0,'DAFTAR PELAJAR'!J252=""),"",'DAFTAR PELAJAR'!J252)</f>
        <v/>
      </c>
      <c r="G256" s="39"/>
      <c r="H256" s="7"/>
      <c r="I256" s="7"/>
      <c r="J256" s="7"/>
      <c r="K256" s="7"/>
      <c r="L256" s="7"/>
      <c r="M256" s="7"/>
      <c r="N256" s="7"/>
      <c r="O256" s="7"/>
      <c r="P256" s="46"/>
      <c r="Q256" s="454" t="str">
        <f t="shared" si="9"/>
        <v/>
      </c>
      <c r="R256" s="39"/>
      <c r="S256" s="7"/>
      <c r="T256" s="7"/>
      <c r="U256" s="7"/>
      <c r="V256" s="7"/>
      <c r="W256" s="7"/>
      <c r="X256" s="7"/>
      <c r="Y256" s="7"/>
      <c r="Z256" s="7"/>
      <c r="AA256" s="46"/>
      <c r="AB256" s="224" t="str">
        <f t="shared" si="10"/>
        <v/>
      </c>
      <c r="AC256" s="39"/>
      <c r="AD256" s="7"/>
      <c r="AE256" s="7"/>
      <c r="AF256" s="7"/>
      <c r="AG256" s="7"/>
      <c r="AH256" s="7"/>
      <c r="AI256" s="7"/>
      <c r="AJ256" s="7"/>
      <c r="AK256" s="7"/>
      <c r="AL256" s="46"/>
      <c r="AM256" s="394" t="str">
        <f t="shared" si="11"/>
        <v/>
      </c>
    </row>
    <row r="257" spans="1:39">
      <c r="A257" s="4">
        <v>246</v>
      </c>
      <c r="B257" s="239" t="str">
        <f>IF(OR(F257=0,F257=""),"",'DAFTAR PELAJAR'!B253)</f>
        <v/>
      </c>
      <c r="C257" s="240" t="str">
        <f>IF(OR(F257=0,F257=""),"",'DAFTAR PELAJAR'!C253)</f>
        <v/>
      </c>
      <c r="D257" s="245" t="str">
        <f>IF(OR(F257=0,F257=""),"",'DAFTAR PELAJAR'!D253)</f>
        <v/>
      </c>
      <c r="E257" s="240" t="str">
        <f>IF(OR(F257=0,F257=""),"",'DAFTAR PELAJAR'!E253)</f>
        <v/>
      </c>
      <c r="F257" s="242" t="str">
        <f>IF(OR('DAFTAR PELAJAR'!J253=0,'DAFTAR PELAJAR'!J253=""),"",'DAFTAR PELAJAR'!J253)</f>
        <v/>
      </c>
      <c r="G257" s="39"/>
      <c r="H257" s="7"/>
      <c r="I257" s="7"/>
      <c r="J257" s="7"/>
      <c r="K257" s="7"/>
      <c r="L257" s="7"/>
      <c r="M257" s="7"/>
      <c r="N257" s="7"/>
      <c r="O257" s="7"/>
      <c r="P257" s="46"/>
      <c r="Q257" s="454" t="str">
        <f t="shared" si="9"/>
        <v/>
      </c>
      <c r="R257" s="39"/>
      <c r="S257" s="7"/>
      <c r="T257" s="7"/>
      <c r="U257" s="7"/>
      <c r="V257" s="7"/>
      <c r="W257" s="7"/>
      <c r="X257" s="7"/>
      <c r="Y257" s="7"/>
      <c r="Z257" s="7"/>
      <c r="AA257" s="46"/>
      <c r="AB257" s="224" t="str">
        <f t="shared" si="10"/>
        <v/>
      </c>
      <c r="AC257" s="39"/>
      <c r="AD257" s="7"/>
      <c r="AE257" s="7"/>
      <c r="AF257" s="7"/>
      <c r="AG257" s="7"/>
      <c r="AH257" s="7"/>
      <c r="AI257" s="7"/>
      <c r="AJ257" s="7"/>
      <c r="AK257" s="7"/>
      <c r="AL257" s="46"/>
      <c r="AM257" s="394" t="str">
        <f t="shared" si="11"/>
        <v/>
      </c>
    </row>
    <row r="258" spans="1:39">
      <c r="A258" s="4">
        <v>247</v>
      </c>
      <c r="B258" s="239" t="str">
        <f>IF(OR(F258=0,F258=""),"",'DAFTAR PELAJAR'!B254)</f>
        <v/>
      </c>
      <c r="C258" s="240" t="str">
        <f>IF(OR(F258=0,F258=""),"",'DAFTAR PELAJAR'!C254)</f>
        <v/>
      </c>
      <c r="D258" s="245" t="str">
        <f>IF(OR(F258=0,F258=""),"",'DAFTAR PELAJAR'!D254)</f>
        <v/>
      </c>
      <c r="E258" s="240" t="str">
        <f>IF(OR(F258=0,F258=""),"",'DAFTAR PELAJAR'!E254)</f>
        <v/>
      </c>
      <c r="F258" s="242" t="str">
        <f>IF(OR('DAFTAR PELAJAR'!J254=0,'DAFTAR PELAJAR'!J254=""),"",'DAFTAR PELAJAR'!J254)</f>
        <v/>
      </c>
      <c r="G258" s="39"/>
      <c r="H258" s="7"/>
      <c r="I258" s="7"/>
      <c r="J258" s="7"/>
      <c r="K258" s="7"/>
      <c r="L258" s="7"/>
      <c r="M258" s="7"/>
      <c r="N258" s="7"/>
      <c r="O258" s="7"/>
      <c r="P258" s="46"/>
      <c r="Q258" s="454" t="str">
        <f t="shared" si="9"/>
        <v/>
      </c>
      <c r="R258" s="39"/>
      <c r="S258" s="7"/>
      <c r="T258" s="7"/>
      <c r="U258" s="7"/>
      <c r="V258" s="7"/>
      <c r="W258" s="7"/>
      <c r="X258" s="7"/>
      <c r="Y258" s="7"/>
      <c r="Z258" s="7"/>
      <c r="AA258" s="46"/>
      <c r="AB258" s="224" t="str">
        <f t="shared" si="10"/>
        <v/>
      </c>
      <c r="AC258" s="39"/>
      <c r="AD258" s="7"/>
      <c r="AE258" s="7"/>
      <c r="AF258" s="7"/>
      <c r="AG258" s="7"/>
      <c r="AH258" s="7"/>
      <c r="AI258" s="7"/>
      <c r="AJ258" s="7"/>
      <c r="AK258" s="7"/>
      <c r="AL258" s="46"/>
      <c r="AM258" s="394" t="str">
        <f t="shared" si="11"/>
        <v/>
      </c>
    </row>
    <row r="259" spans="1:39">
      <c r="A259" s="4">
        <v>248</v>
      </c>
      <c r="B259" s="239" t="str">
        <f>IF(OR(F259=0,F259=""),"",'DAFTAR PELAJAR'!B255)</f>
        <v/>
      </c>
      <c r="C259" s="240" t="str">
        <f>IF(OR(F259=0,F259=""),"",'DAFTAR PELAJAR'!C255)</f>
        <v/>
      </c>
      <c r="D259" s="245" t="str">
        <f>IF(OR(F259=0,F259=""),"",'DAFTAR PELAJAR'!D255)</f>
        <v/>
      </c>
      <c r="E259" s="240" t="str">
        <f>IF(OR(F259=0,F259=""),"",'DAFTAR PELAJAR'!E255)</f>
        <v/>
      </c>
      <c r="F259" s="242" t="str">
        <f>IF(OR('DAFTAR PELAJAR'!J255=0,'DAFTAR PELAJAR'!J255=""),"",'DAFTAR PELAJAR'!J255)</f>
        <v/>
      </c>
      <c r="G259" s="39"/>
      <c r="H259" s="7"/>
      <c r="I259" s="7"/>
      <c r="J259" s="7"/>
      <c r="K259" s="7"/>
      <c r="L259" s="7"/>
      <c r="M259" s="7"/>
      <c r="N259" s="7"/>
      <c r="O259" s="7"/>
      <c r="P259" s="46"/>
      <c r="Q259" s="454" t="str">
        <f t="shared" si="9"/>
        <v/>
      </c>
      <c r="R259" s="39"/>
      <c r="S259" s="7"/>
      <c r="T259" s="7"/>
      <c r="U259" s="7"/>
      <c r="V259" s="7"/>
      <c r="W259" s="7"/>
      <c r="X259" s="7"/>
      <c r="Y259" s="7"/>
      <c r="Z259" s="7"/>
      <c r="AA259" s="46"/>
      <c r="AB259" s="224" t="str">
        <f t="shared" si="10"/>
        <v/>
      </c>
      <c r="AC259" s="39"/>
      <c r="AD259" s="7"/>
      <c r="AE259" s="7"/>
      <c r="AF259" s="7"/>
      <c r="AG259" s="7"/>
      <c r="AH259" s="7"/>
      <c r="AI259" s="7"/>
      <c r="AJ259" s="7"/>
      <c r="AK259" s="7"/>
      <c r="AL259" s="46"/>
      <c r="AM259" s="394" t="str">
        <f t="shared" si="11"/>
        <v/>
      </c>
    </row>
    <row r="260" spans="1:39">
      <c r="A260" s="4">
        <v>249</v>
      </c>
      <c r="B260" s="239" t="str">
        <f>IF(OR(F260=0,F260=""),"",'DAFTAR PELAJAR'!B256)</f>
        <v/>
      </c>
      <c r="C260" s="240" t="str">
        <f>IF(OR(F260=0,F260=""),"",'DAFTAR PELAJAR'!C256)</f>
        <v/>
      </c>
      <c r="D260" s="245" t="str">
        <f>IF(OR(F260=0,F260=""),"",'DAFTAR PELAJAR'!D256)</f>
        <v/>
      </c>
      <c r="E260" s="240" t="str">
        <f>IF(OR(F260=0,F260=""),"",'DAFTAR PELAJAR'!E256)</f>
        <v/>
      </c>
      <c r="F260" s="242" t="str">
        <f>IF(OR('DAFTAR PELAJAR'!J256=0,'DAFTAR PELAJAR'!J256=""),"",'DAFTAR PELAJAR'!J256)</f>
        <v/>
      </c>
      <c r="G260" s="39"/>
      <c r="H260" s="7"/>
      <c r="I260" s="7"/>
      <c r="J260" s="7"/>
      <c r="K260" s="7"/>
      <c r="L260" s="7"/>
      <c r="M260" s="7"/>
      <c r="N260" s="7"/>
      <c r="O260" s="7"/>
      <c r="P260" s="46"/>
      <c r="Q260" s="454" t="str">
        <f t="shared" si="9"/>
        <v/>
      </c>
      <c r="R260" s="39"/>
      <c r="S260" s="7"/>
      <c r="T260" s="7"/>
      <c r="U260" s="7"/>
      <c r="V260" s="7"/>
      <c r="W260" s="7"/>
      <c r="X260" s="7"/>
      <c r="Y260" s="7"/>
      <c r="Z260" s="7"/>
      <c r="AA260" s="46"/>
      <c r="AB260" s="224" t="str">
        <f t="shared" si="10"/>
        <v/>
      </c>
      <c r="AC260" s="39"/>
      <c r="AD260" s="7"/>
      <c r="AE260" s="7"/>
      <c r="AF260" s="7"/>
      <c r="AG260" s="7"/>
      <c r="AH260" s="7"/>
      <c r="AI260" s="7"/>
      <c r="AJ260" s="7"/>
      <c r="AK260" s="7"/>
      <c r="AL260" s="46"/>
      <c r="AM260" s="394" t="str">
        <f t="shared" si="11"/>
        <v/>
      </c>
    </row>
    <row r="261" spans="1:39" ht="16.5" thickBot="1">
      <c r="A261" s="47">
        <v>250</v>
      </c>
      <c r="B261" s="246" t="str">
        <f>IF(OR(F261=0,F261=""),"",'DAFTAR PELAJAR'!B257)</f>
        <v/>
      </c>
      <c r="C261" s="247" t="str">
        <f>IF(OR(F261=0,F261=""),"",'DAFTAR PELAJAR'!C257)</f>
        <v/>
      </c>
      <c r="D261" s="248" t="str">
        <f>IF(OR(F261=0,F261=""),"",'DAFTAR PELAJAR'!D257)</f>
        <v/>
      </c>
      <c r="E261" s="247" t="str">
        <f>IF(OR(F261=0,F261=""),"",'DAFTAR PELAJAR'!E257)</f>
        <v/>
      </c>
      <c r="F261" s="271" t="str">
        <f>IF(OR('DAFTAR PELAJAR'!J257=0,'DAFTAR PELAJAR'!J257=""),"",'DAFTAR PELAJAR'!J257)</f>
        <v/>
      </c>
      <c r="G261" s="40"/>
      <c r="H261" s="9"/>
      <c r="I261" s="9"/>
      <c r="J261" s="9"/>
      <c r="K261" s="9"/>
      <c r="L261" s="9"/>
      <c r="M261" s="9"/>
      <c r="N261" s="9"/>
      <c r="O261" s="9"/>
      <c r="P261" s="10"/>
      <c r="Q261" s="455" t="str">
        <f t="shared" si="9"/>
        <v/>
      </c>
      <c r="R261" s="40"/>
      <c r="S261" s="9"/>
      <c r="T261" s="9"/>
      <c r="U261" s="9"/>
      <c r="V261" s="9"/>
      <c r="W261" s="9"/>
      <c r="X261" s="9"/>
      <c r="Y261" s="9"/>
      <c r="Z261" s="9"/>
      <c r="AA261" s="10"/>
      <c r="AB261" s="224" t="str">
        <f t="shared" si="10"/>
        <v/>
      </c>
      <c r="AC261" s="40"/>
      <c r="AD261" s="9"/>
      <c r="AE261" s="9"/>
      <c r="AF261" s="9"/>
      <c r="AG261" s="9"/>
      <c r="AH261" s="9"/>
      <c r="AI261" s="9"/>
      <c r="AJ261" s="9"/>
      <c r="AK261" s="9"/>
      <c r="AL261" s="10"/>
      <c r="AM261" s="394" t="str">
        <f t="shared" si="11"/>
        <v/>
      </c>
    </row>
    <row r="262" spans="1:39" ht="10.15" customHeight="1" thickBot="1">
      <c r="A262" s="677"/>
      <c r="B262" s="678"/>
      <c r="C262" s="678"/>
      <c r="D262" s="678"/>
      <c r="E262" s="678"/>
      <c r="F262" s="678"/>
      <c r="G262" s="678"/>
      <c r="H262" s="678"/>
      <c r="I262" s="678"/>
      <c r="J262" s="678"/>
      <c r="K262" s="678"/>
      <c r="L262" s="678"/>
      <c r="M262" s="678"/>
      <c r="N262" s="678"/>
      <c r="O262" s="678"/>
      <c r="P262" s="678"/>
      <c r="Q262" s="678"/>
      <c r="R262" s="678"/>
      <c r="S262" s="678"/>
      <c r="T262" s="678"/>
      <c r="U262" s="678"/>
      <c r="V262" s="678"/>
      <c r="W262" s="678"/>
      <c r="X262" s="678"/>
      <c r="Y262" s="678"/>
      <c r="Z262" s="678"/>
      <c r="AA262" s="678"/>
      <c r="AB262" s="678"/>
      <c r="AC262" s="678"/>
      <c r="AD262" s="678"/>
      <c r="AE262" s="678"/>
      <c r="AF262" s="678"/>
      <c r="AG262" s="678"/>
      <c r="AH262" s="678"/>
      <c r="AI262" s="678"/>
      <c r="AJ262" s="678"/>
      <c r="AK262" s="678"/>
      <c r="AL262" s="678"/>
    </row>
    <row r="263" spans="1:39" s="261" customFormat="1" ht="30" customHeight="1">
      <c r="A263" s="145"/>
      <c r="B263" s="668" t="s">
        <v>154</v>
      </c>
      <c r="C263" s="668"/>
      <c r="D263" s="668"/>
      <c r="E263" s="669"/>
      <c r="F263" s="689"/>
      <c r="G263" s="690"/>
      <c r="H263" s="690"/>
      <c r="I263" s="690"/>
      <c r="J263" s="690"/>
      <c r="K263" s="690"/>
      <c r="L263" s="690"/>
      <c r="M263" s="690"/>
      <c r="N263" s="690"/>
      <c r="O263" s="690"/>
      <c r="P263" s="691"/>
      <c r="Q263" s="351" t="str">
        <f>IFERROR(AVERAGE(Q12:Q261),"")</f>
        <v/>
      </c>
      <c r="R263" s="644"/>
      <c r="S263" s="692"/>
      <c r="T263" s="692"/>
      <c r="U263" s="692"/>
      <c r="V263" s="692"/>
      <c r="W263" s="692"/>
      <c r="X263" s="692"/>
      <c r="Y263" s="692"/>
      <c r="Z263" s="692"/>
      <c r="AA263" s="693"/>
      <c r="AB263" s="351" t="str">
        <f>IFERROR(AVERAGE(AB12:AB261),"")</f>
        <v/>
      </c>
      <c r="AC263" s="644"/>
      <c r="AD263" s="692"/>
      <c r="AE263" s="692"/>
      <c r="AF263" s="692"/>
      <c r="AG263" s="692"/>
      <c r="AH263" s="692"/>
      <c r="AI263" s="692"/>
      <c r="AJ263" s="692"/>
      <c r="AK263" s="692"/>
      <c r="AL263" s="694"/>
      <c r="AM263" s="397" t="str">
        <f>IFERROR(AVERAGE(AM12:AM261),"")</f>
        <v/>
      </c>
    </row>
    <row r="264" spans="1:39" s="261" customFormat="1" ht="30" customHeight="1">
      <c r="A264" s="372"/>
      <c r="B264" s="642" t="s">
        <v>54</v>
      </c>
      <c r="C264" s="643"/>
      <c r="D264" s="643"/>
      <c r="E264" s="643"/>
      <c r="F264" s="442">
        <f>IF(COUNTIF(F9:F260,1)=0,"",COUNTIF(F9:F260,1))</f>
        <v>128</v>
      </c>
      <c r="G264" s="434" t="str">
        <f>IF(COUNT(G12:G261)=0,"",COUNT(G12:G261))</f>
        <v/>
      </c>
      <c r="H264" s="434" t="str">
        <f t="shared" ref="H264:P264" si="12">IF(COUNT(H12:H261)=0,"",COUNT(H12:H261))</f>
        <v/>
      </c>
      <c r="I264" s="434" t="str">
        <f t="shared" si="12"/>
        <v/>
      </c>
      <c r="J264" s="434" t="str">
        <f t="shared" si="12"/>
        <v/>
      </c>
      <c r="K264" s="434" t="str">
        <f t="shared" si="12"/>
        <v/>
      </c>
      <c r="L264" s="434" t="str">
        <f t="shared" si="12"/>
        <v/>
      </c>
      <c r="M264" s="434" t="str">
        <f t="shared" si="12"/>
        <v/>
      </c>
      <c r="N264" s="434" t="str">
        <f t="shared" si="12"/>
        <v/>
      </c>
      <c r="O264" s="434" t="str">
        <f t="shared" si="12"/>
        <v/>
      </c>
      <c r="P264" s="443" t="str">
        <f t="shared" si="12"/>
        <v/>
      </c>
      <c r="Q264" s="378"/>
      <c r="R264" s="376" t="str">
        <f>IF(COUNT(R12:R261)=0,"",COUNT(R12:R261))</f>
        <v/>
      </c>
      <c r="S264" s="374" t="str">
        <f t="shared" ref="S264:AA264" si="13">IF(COUNT(S12:S261)=0,"",COUNT(S12:S261))</f>
        <v/>
      </c>
      <c r="T264" s="374" t="str">
        <f t="shared" si="13"/>
        <v/>
      </c>
      <c r="U264" s="374" t="str">
        <f t="shared" si="13"/>
        <v/>
      </c>
      <c r="V264" s="374" t="str">
        <f t="shared" si="13"/>
        <v/>
      </c>
      <c r="W264" s="374" t="str">
        <f t="shared" si="13"/>
        <v/>
      </c>
      <c r="X264" s="374" t="str">
        <f t="shared" si="13"/>
        <v/>
      </c>
      <c r="Y264" s="374" t="str">
        <f t="shared" si="13"/>
        <v/>
      </c>
      <c r="Z264" s="374" t="str">
        <f t="shared" si="13"/>
        <v/>
      </c>
      <c r="AA264" s="375" t="str">
        <f t="shared" si="13"/>
        <v/>
      </c>
      <c r="AB264" s="378"/>
      <c r="AC264" s="376" t="str">
        <f>IF(COUNT(AC12:AC261)=0,"",COUNT(AC12:AC261))</f>
        <v/>
      </c>
      <c r="AD264" s="374" t="str">
        <f t="shared" ref="AD264:AL264" si="14">IF(COUNT(AD12:AD261)=0,"",COUNT(AD12:AD261))</f>
        <v/>
      </c>
      <c r="AE264" s="374" t="str">
        <f t="shared" si="14"/>
        <v/>
      </c>
      <c r="AF264" s="374" t="str">
        <f t="shared" si="14"/>
        <v/>
      </c>
      <c r="AG264" s="374" t="str">
        <f t="shared" si="14"/>
        <v/>
      </c>
      <c r="AH264" s="374" t="str">
        <f t="shared" si="14"/>
        <v/>
      </c>
      <c r="AI264" s="374" t="str">
        <f t="shared" si="14"/>
        <v/>
      </c>
      <c r="AJ264" s="374" t="str">
        <f t="shared" si="14"/>
        <v/>
      </c>
      <c r="AK264" s="374" t="str">
        <f t="shared" si="14"/>
        <v/>
      </c>
      <c r="AL264" s="377" t="str">
        <f t="shared" si="14"/>
        <v/>
      </c>
      <c r="AM264" s="398"/>
    </row>
    <row r="265" spans="1:39" s="261" customFormat="1" ht="30" customHeight="1">
      <c r="A265" s="149"/>
      <c r="B265" s="642" t="str">
        <f>CONCATENATE("BILANGAN PELAJAR YANG MEMPEROLEHI MARKAH LEBIH DARI"," ","50%"," ","(SETIAP PENTAKSIRAN)")</f>
        <v>BILANGAN PELAJAR YANG MEMPEROLEHI MARKAH LEBIH DARI 50% (SETIAP PENTAKSIRAN)</v>
      </c>
      <c r="C265" s="643"/>
      <c r="D265" s="643"/>
      <c r="E265" s="643"/>
      <c r="F265" s="150"/>
      <c r="G265" s="441" t="str">
        <f t="shared" ref="G265:AC265" si="15">IF(COUNTIF(G12:G261,"&gt;=50")=0,"",COUNTIF(G12:G261,"&gt;=50"))</f>
        <v/>
      </c>
      <c r="H265" s="439" t="str">
        <f t="shared" si="15"/>
        <v/>
      </c>
      <c r="I265" s="439" t="str">
        <f t="shared" si="15"/>
        <v/>
      </c>
      <c r="J265" s="439" t="str">
        <f t="shared" si="15"/>
        <v/>
      </c>
      <c r="K265" s="439" t="str">
        <f t="shared" si="15"/>
        <v/>
      </c>
      <c r="L265" s="439" t="str">
        <f t="shared" si="15"/>
        <v/>
      </c>
      <c r="M265" s="439" t="str">
        <f t="shared" si="15"/>
        <v/>
      </c>
      <c r="N265" s="439" t="str">
        <f t="shared" si="15"/>
        <v/>
      </c>
      <c r="O265" s="439" t="str">
        <f t="shared" si="15"/>
        <v/>
      </c>
      <c r="P265" s="440" t="str">
        <f t="shared" si="15"/>
        <v/>
      </c>
      <c r="Q265" s="352" t="str">
        <f>IFERROR(AVERAGE(G265:P265),"")</f>
        <v/>
      </c>
      <c r="R265" s="272" t="str">
        <f t="shared" si="15"/>
        <v/>
      </c>
      <c r="S265" s="273" t="str">
        <f t="shared" ref="S265:AA265" si="16">IF(COUNTIF(S12:S261,"&gt;=50")=0,"",COUNTIF(S12:S261,"&gt;=50"))</f>
        <v/>
      </c>
      <c r="T265" s="273" t="str">
        <f t="shared" si="16"/>
        <v/>
      </c>
      <c r="U265" s="273" t="str">
        <f t="shared" si="16"/>
        <v/>
      </c>
      <c r="V265" s="273" t="str">
        <f t="shared" si="16"/>
        <v/>
      </c>
      <c r="W265" s="273" t="str">
        <f t="shared" si="16"/>
        <v/>
      </c>
      <c r="X265" s="273" t="str">
        <f t="shared" si="16"/>
        <v/>
      </c>
      <c r="Y265" s="273" t="str">
        <f t="shared" si="16"/>
        <v/>
      </c>
      <c r="Z265" s="273" t="str">
        <f t="shared" si="16"/>
        <v/>
      </c>
      <c r="AA265" s="274" t="str">
        <f t="shared" si="16"/>
        <v/>
      </c>
      <c r="AB265" s="357" t="str">
        <f>IFERROR(AVERAGE(R265:AA265),"")</f>
        <v/>
      </c>
      <c r="AC265" s="272" t="str">
        <f t="shared" si="15"/>
        <v/>
      </c>
      <c r="AD265" s="273" t="str">
        <f t="shared" ref="AD265:AL265" si="17">IF(COUNTIF(AD12:AD261,"&gt;=50")=0,"",COUNTIF(AD12:AD261,"&gt;=50"))</f>
        <v/>
      </c>
      <c r="AE265" s="273" t="str">
        <f t="shared" si="17"/>
        <v/>
      </c>
      <c r="AF265" s="273" t="str">
        <f t="shared" si="17"/>
        <v/>
      </c>
      <c r="AG265" s="273" t="str">
        <f t="shared" si="17"/>
        <v/>
      </c>
      <c r="AH265" s="273" t="str">
        <f t="shared" si="17"/>
        <v/>
      </c>
      <c r="AI265" s="273" t="str">
        <f t="shared" si="17"/>
        <v/>
      </c>
      <c r="AJ265" s="273" t="str">
        <f t="shared" si="17"/>
        <v/>
      </c>
      <c r="AK265" s="273" t="str">
        <f t="shared" si="17"/>
        <v/>
      </c>
      <c r="AL265" s="364" t="str">
        <f t="shared" si="17"/>
        <v/>
      </c>
      <c r="AM265" s="395" t="str">
        <f>IFERROR(AVERAGE(AC265:AL265),"")</f>
        <v/>
      </c>
    </row>
    <row r="266" spans="1:39" s="261" customFormat="1" ht="30" hidden="1" customHeight="1">
      <c r="A266" s="153"/>
      <c r="B266" s="369"/>
      <c r="C266" s="370"/>
      <c r="D266" s="370"/>
      <c r="E266" s="370"/>
      <c r="F266" s="150"/>
      <c r="G266" s="151" t="e">
        <f>AVERAGE(G265:P265)</f>
        <v>#DIV/0!</v>
      </c>
      <c r="H266" s="168"/>
      <c r="I266" s="168"/>
      <c r="J266" s="168"/>
      <c r="K266" s="168"/>
      <c r="L266" s="168"/>
      <c r="M266" s="168"/>
      <c r="N266" s="168"/>
      <c r="O266" s="168"/>
      <c r="P266" s="169"/>
      <c r="Q266" s="353"/>
      <c r="R266" s="174" t="e">
        <f>AVERAGE(R265:AA265)</f>
        <v>#DIV/0!</v>
      </c>
      <c r="S266" s="275" t="e">
        <f t="shared" ref="S266:AA266" si="18">AVERAGE(S265:AB265)</f>
        <v>#DIV/0!</v>
      </c>
      <c r="T266" s="275" t="e">
        <f t="shared" si="18"/>
        <v>#DIV/0!</v>
      </c>
      <c r="U266" s="275" t="e">
        <f t="shared" si="18"/>
        <v>#DIV/0!</v>
      </c>
      <c r="V266" s="275" t="e">
        <f t="shared" si="18"/>
        <v>#DIV/0!</v>
      </c>
      <c r="W266" s="275" t="e">
        <f t="shared" si="18"/>
        <v>#DIV/0!</v>
      </c>
      <c r="X266" s="275" t="e">
        <f t="shared" si="18"/>
        <v>#DIV/0!</v>
      </c>
      <c r="Y266" s="275" t="e">
        <f t="shared" si="18"/>
        <v>#DIV/0!</v>
      </c>
      <c r="Z266" s="275" t="e">
        <f t="shared" si="18"/>
        <v>#DIV/0!</v>
      </c>
      <c r="AA266" s="276" t="e">
        <f t="shared" si="18"/>
        <v>#DIV/0!</v>
      </c>
      <c r="AB266" s="358"/>
      <c r="AC266" s="174" t="e">
        <f>AVERAGE(AC265:AL265)</f>
        <v>#DIV/0!</v>
      </c>
      <c r="AD266" s="275" t="e">
        <f t="shared" ref="AD266:AL266" si="19">AVERAGE(AD265:AM265)</f>
        <v>#DIV/0!</v>
      </c>
      <c r="AE266" s="275" t="e">
        <f t="shared" si="19"/>
        <v>#DIV/0!</v>
      </c>
      <c r="AF266" s="275" t="e">
        <f t="shared" si="19"/>
        <v>#DIV/0!</v>
      </c>
      <c r="AG266" s="275" t="e">
        <f t="shared" si="19"/>
        <v>#DIV/0!</v>
      </c>
      <c r="AH266" s="275" t="e">
        <f t="shared" si="19"/>
        <v>#DIV/0!</v>
      </c>
      <c r="AI266" s="275" t="e">
        <f t="shared" si="19"/>
        <v>#DIV/0!</v>
      </c>
      <c r="AJ266" s="275" t="e">
        <f t="shared" si="19"/>
        <v>#DIV/0!</v>
      </c>
      <c r="AK266" s="275" t="e">
        <f t="shared" si="19"/>
        <v>#DIV/0!</v>
      </c>
      <c r="AL266" s="365" t="e">
        <f t="shared" si="19"/>
        <v>#DIV/0!</v>
      </c>
      <c r="AM266" s="395"/>
    </row>
    <row r="267" spans="1:39" s="261" customFormat="1" ht="30" customHeight="1" thickBot="1">
      <c r="A267" s="277"/>
      <c r="B267" s="648" t="s">
        <v>55</v>
      </c>
      <c r="C267" s="649"/>
      <c r="D267" s="649"/>
      <c r="E267" s="649"/>
      <c r="F267" s="444"/>
      <c r="G267" s="157" t="str">
        <f>IF(G265="","",G265/G264%)</f>
        <v/>
      </c>
      <c r="H267" s="157" t="str">
        <f t="shared" ref="H267:P267" si="20">IF(H265="","",H265/H264%)</f>
        <v/>
      </c>
      <c r="I267" s="157" t="str">
        <f t="shared" si="20"/>
        <v/>
      </c>
      <c r="J267" s="157" t="str">
        <f t="shared" si="20"/>
        <v/>
      </c>
      <c r="K267" s="157" t="str">
        <f t="shared" si="20"/>
        <v/>
      </c>
      <c r="L267" s="157" t="str">
        <f t="shared" si="20"/>
        <v/>
      </c>
      <c r="M267" s="157" t="str">
        <f t="shared" si="20"/>
        <v/>
      </c>
      <c r="N267" s="157" t="str">
        <f t="shared" si="20"/>
        <v/>
      </c>
      <c r="O267" s="157" t="str">
        <f t="shared" si="20"/>
        <v/>
      </c>
      <c r="P267" s="158" t="str">
        <f t="shared" si="20"/>
        <v/>
      </c>
      <c r="Q267" s="354" t="str">
        <f>IFERROR(AVERAGE(G267:P267),"")</f>
        <v/>
      </c>
      <c r="R267" s="278" t="str">
        <f>IF(R265="","",R265/R264%)</f>
        <v/>
      </c>
      <c r="S267" s="172" t="str">
        <f t="shared" ref="S267:AA267" si="21">IF(S265="","",S265/S264%)</f>
        <v/>
      </c>
      <c r="T267" s="172" t="str">
        <f t="shared" si="21"/>
        <v/>
      </c>
      <c r="U267" s="172" t="str">
        <f t="shared" si="21"/>
        <v/>
      </c>
      <c r="V267" s="172" t="str">
        <f t="shared" si="21"/>
        <v/>
      </c>
      <c r="W267" s="172" t="str">
        <f t="shared" si="21"/>
        <v/>
      </c>
      <c r="X267" s="172" t="str">
        <f t="shared" si="21"/>
        <v/>
      </c>
      <c r="Y267" s="172" t="str">
        <f t="shared" si="21"/>
        <v/>
      </c>
      <c r="Z267" s="172" t="str">
        <f t="shared" si="21"/>
        <v/>
      </c>
      <c r="AA267" s="173" t="str">
        <f t="shared" si="21"/>
        <v/>
      </c>
      <c r="AB267" s="354" t="str">
        <f>IFERROR(AVERAGE(R267:AA267),"")</f>
        <v/>
      </c>
      <c r="AC267" s="278" t="str">
        <f>IF(AC265="","",AC265/AC264%)</f>
        <v/>
      </c>
      <c r="AD267" s="172" t="str">
        <f t="shared" ref="AD267:AL267" si="22">IF(AD265="","",AD265/AD264%)</f>
        <v/>
      </c>
      <c r="AE267" s="172" t="str">
        <f t="shared" si="22"/>
        <v/>
      </c>
      <c r="AF267" s="172" t="str">
        <f t="shared" si="22"/>
        <v/>
      </c>
      <c r="AG267" s="172" t="str">
        <f t="shared" si="22"/>
        <v/>
      </c>
      <c r="AH267" s="172" t="str">
        <f t="shared" si="22"/>
        <v/>
      </c>
      <c r="AI267" s="172" t="str">
        <f t="shared" si="22"/>
        <v/>
      </c>
      <c r="AJ267" s="172" t="str">
        <f t="shared" si="22"/>
        <v/>
      </c>
      <c r="AK267" s="172" t="str">
        <f t="shared" si="22"/>
        <v/>
      </c>
      <c r="AL267" s="366" t="str">
        <f t="shared" si="22"/>
        <v/>
      </c>
      <c r="AM267" s="396" t="str">
        <f>IFERROR(AVERAGE(AC267:AL267),"")</f>
        <v/>
      </c>
    </row>
    <row r="268" spans="1:39" s="257" customFormat="1" ht="16.5" thickBot="1">
      <c r="A268" s="346"/>
      <c r="B268" s="229"/>
      <c r="C268" s="346"/>
      <c r="D268" s="302"/>
      <c r="E268" s="346"/>
      <c r="F268" s="346"/>
      <c r="G268" s="346"/>
      <c r="H268" s="346"/>
      <c r="I268" s="346"/>
      <c r="J268" s="346"/>
      <c r="K268" s="346"/>
      <c r="L268" s="346"/>
      <c r="M268" s="346"/>
      <c r="N268" s="346"/>
      <c r="O268" s="346"/>
      <c r="P268" s="346"/>
      <c r="Q268" s="358" t="str">
        <f>IFERROR(AVERAGE(G268:P268),"")</f>
        <v/>
      </c>
      <c r="R268" s="346"/>
      <c r="S268" s="346"/>
      <c r="T268" s="346"/>
      <c r="U268" s="346"/>
      <c r="V268" s="346"/>
      <c r="W268" s="346"/>
      <c r="X268" s="346"/>
      <c r="Y268" s="346"/>
      <c r="Z268" s="346"/>
      <c r="AA268" s="346"/>
      <c r="AB268" s="358" t="str">
        <f>IFERROR(AVERAGE(R268:AA268),"")</f>
        <v/>
      </c>
      <c r="AC268" s="346"/>
      <c r="AD268" s="346"/>
      <c r="AE268" s="346"/>
      <c r="AF268" s="346"/>
      <c r="AG268" s="346"/>
      <c r="AH268" s="346"/>
      <c r="AI268" s="346"/>
      <c r="AJ268" s="346"/>
      <c r="AK268" s="346"/>
      <c r="AL268" s="346"/>
      <c r="AM268" s="396" t="str">
        <f>IFERROR(AVERAGE(AC268:AL268),"")</f>
        <v/>
      </c>
    </row>
    <row r="269" spans="1:39" s="257" customFormat="1">
      <c r="A269" s="346"/>
      <c r="B269" s="229"/>
      <c r="C269" s="346"/>
      <c r="D269" s="302"/>
      <c r="E269" s="346"/>
      <c r="F269" s="346"/>
      <c r="G269" s="346"/>
      <c r="H269" s="346"/>
      <c r="I269" s="346"/>
      <c r="J269" s="346"/>
      <c r="K269" s="346"/>
      <c r="L269" s="346"/>
      <c r="M269" s="346"/>
      <c r="N269" s="346"/>
      <c r="O269" s="346"/>
      <c r="P269" s="346"/>
      <c r="Q269" s="159"/>
      <c r="R269" s="346"/>
      <c r="S269" s="346"/>
      <c r="T269" s="346"/>
      <c r="U269" s="346"/>
      <c r="V269" s="346"/>
      <c r="W269" s="346"/>
      <c r="X269" s="346"/>
      <c r="Y269" s="346"/>
      <c r="Z269" s="346"/>
      <c r="AA269" s="346"/>
      <c r="AB269" s="159"/>
      <c r="AC269" s="346"/>
      <c r="AD269" s="346"/>
      <c r="AE269" s="346"/>
      <c r="AF269" s="346"/>
      <c r="AG269" s="346"/>
      <c r="AH269" s="346"/>
      <c r="AI269" s="346"/>
      <c r="AJ269" s="346"/>
      <c r="AK269" s="346"/>
      <c r="AL269" s="346"/>
      <c r="AM269" s="399"/>
    </row>
    <row r="270" spans="1:39" s="257" customFormat="1">
      <c r="A270" s="346"/>
      <c r="B270" s="303"/>
      <c r="C270" s="304"/>
      <c r="D270" s="305"/>
      <c r="E270" s="346"/>
      <c r="F270" s="346"/>
      <c r="G270" s="346"/>
      <c r="H270" s="346"/>
      <c r="I270" s="346"/>
      <c r="J270" s="346"/>
      <c r="K270" s="346"/>
      <c r="L270" s="346"/>
      <c r="M270" s="346"/>
      <c r="N270" s="346"/>
      <c r="O270" s="346"/>
      <c r="P270" s="346"/>
      <c r="Q270" s="159"/>
      <c r="R270" s="229"/>
      <c r="S270" s="229"/>
      <c r="T270" s="229"/>
      <c r="U270" s="229"/>
      <c r="V270" s="229"/>
      <c r="W270" s="229"/>
      <c r="X270" s="229"/>
      <c r="Y270" s="229"/>
      <c r="Z270" s="229"/>
      <c r="AA270" s="229"/>
      <c r="AB270" s="159"/>
      <c r="AC270" s="346"/>
      <c r="AD270" s="385"/>
      <c r="AE270" s="346"/>
      <c r="AF270" s="346"/>
      <c r="AG270" s="346"/>
      <c r="AH270" s="346"/>
      <c r="AI270" s="346"/>
      <c r="AJ270" s="346"/>
      <c r="AK270" s="346"/>
      <c r="AL270" s="346"/>
      <c r="AM270" s="399"/>
    </row>
    <row r="271" spans="1:39" s="257" customFormat="1">
      <c r="A271" s="346"/>
      <c r="B271" s="304"/>
      <c r="C271" s="305"/>
      <c r="E271" s="346"/>
      <c r="F271" s="346"/>
      <c r="G271" s="346"/>
      <c r="H271" s="346"/>
      <c r="I271" s="346"/>
      <c r="J271" s="346"/>
      <c r="K271" s="346"/>
      <c r="L271" s="346"/>
      <c r="M271" s="346"/>
      <c r="N271" s="346"/>
      <c r="O271" s="346"/>
      <c r="P271" s="346"/>
      <c r="Q271" s="159"/>
      <c r="R271" s="229"/>
      <c r="S271" s="229"/>
      <c r="T271" s="229"/>
      <c r="U271" s="229"/>
      <c r="V271" s="229"/>
      <c r="W271" s="229"/>
      <c r="X271" s="229"/>
      <c r="Y271" s="229"/>
      <c r="Z271" s="229"/>
      <c r="AA271" s="229"/>
      <c r="AB271" s="253"/>
      <c r="AC271" s="346"/>
      <c r="AD271" s="390"/>
      <c r="AE271" s="346"/>
      <c r="AF271" s="346"/>
      <c r="AG271" s="346"/>
      <c r="AH271" s="346"/>
      <c r="AI271" s="346"/>
      <c r="AJ271" s="346"/>
      <c r="AK271" s="346"/>
      <c r="AL271" s="346"/>
      <c r="AM271" s="399"/>
    </row>
    <row r="272" spans="1:39">
      <c r="A272" s="11"/>
      <c r="B272" s="304"/>
      <c r="C272" s="305"/>
      <c r="D272" s="305"/>
      <c r="E272" s="346"/>
      <c r="F272" s="346"/>
      <c r="G272" s="346"/>
      <c r="H272" s="346"/>
      <c r="I272" s="346"/>
      <c r="J272" s="346"/>
      <c r="K272" s="346"/>
      <c r="L272" s="346"/>
      <c r="M272" s="346"/>
      <c r="N272" s="346"/>
      <c r="O272" s="346"/>
      <c r="P272" s="346"/>
      <c r="Q272" s="159"/>
      <c r="R272" s="306"/>
      <c r="S272" s="306"/>
      <c r="T272" s="306"/>
      <c r="U272" s="306"/>
      <c r="V272" s="306"/>
      <c r="W272" s="306"/>
      <c r="X272" s="306"/>
      <c r="Y272" s="306"/>
      <c r="Z272" s="306"/>
      <c r="AA272" s="306"/>
      <c r="AB272" s="253"/>
      <c r="AD272" s="385"/>
      <c r="AE272" s="346"/>
      <c r="AK272" s="346"/>
      <c r="AL272" s="346"/>
      <c r="AM272" s="399"/>
    </row>
    <row r="273" spans="1:38">
      <c r="A273" s="11"/>
      <c r="B273" s="304"/>
      <c r="C273" s="257"/>
      <c r="D273" s="305"/>
      <c r="E273" s="254"/>
      <c r="F273" s="254"/>
      <c r="G273" s="254"/>
      <c r="H273" s="254"/>
      <c r="I273" s="254"/>
      <c r="J273" s="254"/>
      <c r="K273" s="254"/>
      <c r="L273" s="254"/>
      <c r="M273" s="254"/>
      <c r="N273" s="254"/>
      <c r="O273" s="254"/>
      <c r="P273" s="254"/>
      <c r="Q273" s="159"/>
      <c r="AB273" s="283"/>
      <c r="AC273" s="346"/>
      <c r="AD273" s="390"/>
      <c r="AE273" s="346"/>
      <c r="AF273" s="346"/>
      <c r="AG273" s="346"/>
      <c r="AH273" s="346"/>
      <c r="AI273" s="346"/>
      <c r="AJ273" s="346"/>
      <c r="AK273" s="346"/>
      <c r="AL273" s="346"/>
    </row>
    <row r="274" spans="1:38">
      <c r="A274" s="11"/>
      <c r="B274" s="304"/>
      <c r="C274" s="305"/>
      <c r="D274" s="257"/>
      <c r="E274" s="307"/>
      <c r="F274" s="307"/>
      <c r="G274" s="307"/>
      <c r="H274" s="307"/>
      <c r="I274" s="307"/>
      <c r="J274" s="307"/>
      <c r="K274" s="307"/>
      <c r="L274" s="307"/>
      <c r="M274" s="307"/>
      <c r="N274" s="307"/>
      <c r="O274" s="307"/>
      <c r="P274" s="307"/>
      <c r="Q274" s="254"/>
      <c r="AC274" s="346"/>
      <c r="AD274" s="346"/>
      <c r="AE274" s="346"/>
      <c r="AF274" s="346"/>
      <c r="AG274" s="346"/>
      <c r="AH274" s="346"/>
      <c r="AI274" s="346"/>
      <c r="AJ274" s="346"/>
      <c r="AK274" s="346"/>
      <c r="AL274" s="346"/>
    </row>
    <row r="275" spans="1:38">
      <c r="A275" s="11"/>
      <c r="B275" s="304"/>
      <c r="C275" s="305"/>
      <c r="D275" s="257"/>
      <c r="E275" s="346"/>
      <c r="F275" s="346"/>
      <c r="G275" s="346"/>
      <c r="H275" s="346"/>
      <c r="I275" s="346"/>
      <c r="J275" s="346"/>
      <c r="K275" s="346"/>
      <c r="L275" s="346"/>
      <c r="M275" s="346"/>
      <c r="N275" s="346"/>
      <c r="O275" s="346"/>
      <c r="P275" s="346"/>
      <c r="Q275" s="284"/>
      <c r="AC275" s="254"/>
      <c r="AD275" s="254"/>
      <c r="AE275" s="254"/>
      <c r="AF275" s="254"/>
      <c r="AG275" s="254"/>
      <c r="AH275" s="254"/>
      <c r="AI275" s="254"/>
      <c r="AJ275" s="254"/>
      <c r="AK275" s="254"/>
      <c r="AL275" s="254"/>
    </row>
    <row r="276" spans="1:38">
      <c r="A276" s="11"/>
      <c r="B276" s="304"/>
      <c r="C276" s="305"/>
      <c r="D276" s="257"/>
      <c r="E276" s="346"/>
      <c r="F276" s="346"/>
      <c r="G276" s="346"/>
      <c r="H276" s="346"/>
      <c r="I276" s="346"/>
      <c r="J276" s="346"/>
      <c r="K276" s="346"/>
      <c r="L276" s="346"/>
      <c r="M276" s="346"/>
      <c r="N276" s="346"/>
      <c r="O276" s="346"/>
      <c r="P276" s="346"/>
      <c r="Q276" s="159"/>
      <c r="AC276" s="254"/>
      <c r="AD276" s="254"/>
      <c r="AE276" s="254"/>
      <c r="AF276" s="254"/>
      <c r="AG276" s="254"/>
      <c r="AH276" s="254"/>
      <c r="AI276" s="254"/>
      <c r="AJ276" s="254"/>
      <c r="AK276" s="254"/>
      <c r="AL276" s="254"/>
    </row>
    <row r="277" spans="1:38">
      <c r="A277" s="11"/>
      <c r="B277" s="304"/>
      <c r="C277" s="305"/>
      <c r="D277" s="257"/>
      <c r="E277" s="346"/>
      <c r="F277" s="346"/>
      <c r="G277" s="346"/>
      <c r="H277" s="346"/>
      <c r="I277" s="346"/>
      <c r="J277" s="346"/>
      <c r="K277" s="346"/>
      <c r="L277" s="346"/>
      <c r="M277" s="346"/>
      <c r="N277" s="346"/>
      <c r="O277" s="346"/>
      <c r="P277" s="346"/>
      <c r="Q277" s="159"/>
      <c r="AC277" s="254"/>
      <c r="AD277" s="254"/>
      <c r="AE277" s="254"/>
      <c r="AF277" s="254"/>
      <c r="AG277" s="254"/>
      <c r="AH277" s="254"/>
      <c r="AI277" s="254"/>
      <c r="AJ277" s="254"/>
      <c r="AK277" s="254"/>
      <c r="AL277" s="254"/>
    </row>
    <row r="278" spans="1:38">
      <c r="A278" s="11"/>
      <c r="B278" s="304"/>
      <c r="C278" s="305"/>
      <c r="D278" s="257"/>
      <c r="E278" s="346"/>
      <c r="F278" s="346"/>
      <c r="G278" s="346"/>
      <c r="H278" s="346"/>
      <c r="I278" s="346"/>
      <c r="J278" s="346"/>
      <c r="K278" s="346"/>
      <c r="L278" s="346"/>
      <c r="M278" s="346"/>
      <c r="N278" s="346"/>
      <c r="O278" s="346"/>
      <c r="P278" s="346"/>
      <c r="Q278" s="159"/>
      <c r="AC278" s="254"/>
      <c r="AD278" s="254"/>
      <c r="AE278" s="254"/>
      <c r="AF278" s="254"/>
      <c r="AG278" s="254"/>
      <c r="AH278" s="254"/>
      <c r="AI278" s="254"/>
      <c r="AJ278" s="254"/>
      <c r="AK278" s="254"/>
      <c r="AL278" s="254"/>
    </row>
    <row r="279" spans="1:38">
      <c r="A279" s="11"/>
      <c r="B279" s="304"/>
      <c r="C279" s="305"/>
      <c r="D279" s="257"/>
      <c r="E279" s="346"/>
      <c r="F279" s="346"/>
      <c r="G279" s="346"/>
      <c r="H279" s="346"/>
      <c r="I279" s="346"/>
      <c r="J279" s="346"/>
      <c r="K279" s="346"/>
      <c r="L279" s="346"/>
      <c r="M279" s="346"/>
      <c r="N279" s="346"/>
      <c r="O279" s="346"/>
      <c r="P279" s="346"/>
      <c r="Q279" s="159"/>
      <c r="AC279" s="254"/>
      <c r="AD279" s="254"/>
      <c r="AE279" s="254"/>
      <c r="AF279" s="254"/>
      <c r="AG279" s="254"/>
      <c r="AH279" s="254"/>
      <c r="AI279" s="254"/>
      <c r="AJ279" s="254"/>
      <c r="AK279" s="254"/>
      <c r="AL279" s="254"/>
    </row>
    <row r="280" spans="1:38">
      <c r="A280" s="11"/>
      <c r="B280" s="304"/>
      <c r="C280" s="305"/>
      <c r="D280" s="257"/>
      <c r="E280" s="346"/>
      <c r="F280" s="346"/>
      <c r="G280" s="346"/>
      <c r="H280" s="346"/>
      <c r="I280" s="346"/>
      <c r="J280" s="346"/>
      <c r="K280" s="346"/>
      <c r="L280" s="346"/>
      <c r="M280" s="346"/>
      <c r="N280" s="346"/>
      <c r="O280" s="346"/>
      <c r="P280" s="346"/>
      <c r="Q280" s="159"/>
      <c r="AC280" s="254"/>
      <c r="AD280" s="254"/>
      <c r="AE280" s="254"/>
      <c r="AF280" s="254"/>
      <c r="AG280" s="254"/>
      <c r="AH280" s="254"/>
      <c r="AI280" s="254"/>
      <c r="AJ280" s="254"/>
      <c r="AK280" s="254"/>
      <c r="AL280" s="254"/>
    </row>
    <row r="281" spans="1:38">
      <c r="A281" s="11"/>
      <c r="B281" s="304"/>
      <c r="C281" s="305"/>
      <c r="D281" s="257"/>
      <c r="E281" s="346"/>
      <c r="F281" s="346"/>
      <c r="G281" s="346"/>
      <c r="H281" s="346"/>
      <c r="I281" s="346"/>
      <c r="J281" s="346"/>
      <c r="K281" s="346"/>
      <c r="L281" s="346"/>
      <c r="M281" s="346"/>
      <c r="N281" s="346"/>
      <c r="O281" s="346"/>
      <c r="P281" s="346"/>
      <c r="Q281" s="159"/>
      <c r="AC281" s="254"/>
      <c r="AD281" s="254"/>
      <c r="AE281" s="254"/>
      <c r="AF281" s="254"/>
      <c r="AG281" s="254"/>
      <c r="AH281" s="254"/>
      <c r="AI281" s="254"/>
      <c r="AJ281" s="254"/>
      <c r="AK281" s="254"/>
      <c r="AL281" s="254"/>
    </row>
    <row r="282" spans="1:38">
      <c r="A282" s="11"/>
      <c r="B282" s="304"/>
      <c r="C282" s="305"/>
      <c r="D282" s="257"/>
      <c r="E282" s="346"/>
      <c r="F282" s="346"/>
      <c r="G282" s="346"/>
      <c r="H282" s="346"/>
      <c r="I282" s="346"/>
      <c r="J282" s="346"/>
      <c r="K282" s="346"/>
      <c r="L282" s="346"/>
      <c r="M282" s="346"/>
      <c r="N282" s="346"/>
      <c r="O282" s="346"/>
      <c r="P282" s="346"/>
      <c r="Q282" s="159"/>
      <c r="AC282" s="254"/>
      <c r="AD282" s="254"/>
      <c r="AE282" s="254"/>
      <c r="AF282" s="254"/>
      <c r="AG282" s="254"/>
      <c r="AH282" s="254"/>
      <c r="AI282" s="254"/>
      <c r="AJ282" s="254"/>
      <c r="AK282" s="254"/>
      <c r="AL282" s="254"/>
    </row>
    <row r="283" spans="1:38">
      <c r="A283" s="11"/>
      <c r="B283" s="304"/>
      <c r="C283" s="305"/>
      <c r="D283" s="257"/>
      <c r="E283" s="346"/>
      <c r="F283" s="346"/>
      <c r="G283" s="346"/>
      <c r="H283" s="346"/>
      <c r="I283" s="346"/>
      <c r="J283" s="346"/>
      <c r="K283" s="346"/>
      <c r="L283" s="346"/>
      <c r="M283" s="346"/>
      <c r="N283" s="346"/>
      <c r="O283" s="346"/>
      <c r="P283" s="346"/>
      <c r="Q283" s="159"/>
      <c r="AC283" s="254"/>
      <c r="AD283" s="254"/>
      <c r="AE283" s="254"/>
      <c r="AF283" s="254"/>
      <c r="AG283" s="254"/>
      <c r="AH283" s="254"/>
      <c r="AI283" s="254"/>
      <c r="AJ283" s="254"/>
      <c r="AK283" s="254"/>
      <c r="AL283" s="254"/>
    </row>
    <row r="284" spans="1:38">
      <c r="A284" s="11"/>
      <c r="B284" s="304"/>
      <c r="C284" s="305"/>
      <c r="D284" s="257"/>
      <c r="E284" s="346"/>
      <c r="F284" s="346"/>
      <c r="G284" s="346"/>
      <c r="H284" s="346"/>
      <c r="I284" s="346"/>
      <c r="J284" s="346"/>
      <c r="K284" s="346"/>
      <c r="L284" s="346"/>
      <c r="M284" s="346"/>
      <c r="N284" s="346"/>
      <c r="O284" s="346"/>
      <c r="P284" s="346"/>
      <c r="Q284" s="159"/>
      <c r="AC284" s="254"/>
      <c r="AD284" s="254"/>
      <c r="AE284" s="254"/>
      <c r="AF284" s="254"/>
      <c r="AG284" s="254"/>
      <c r="AH284" s="254"/>
      <c r="AI284" s="254"/>
      <c r="AJ284" s="254"/>
      <c r="AK284" s="254"/>
      <c r="AL284" s="254"/>
    </row>
    <row r="285" spans="1:38">
      <c r="A285" s="11"/>
      <c r="B285" s="304"/>
      <c r="C285" s="305"/>
      <c r="D285" s="257"/>
      <c r="E285" s="346"/>
      <c r="F285" s="346"/>
      <c r="G285" s="346"/>
      <c r="H285" s="346"/>
      <c r="I285" s="346"/>
      <c r="J285" s="346"/>
      <c r="K285" s="346"/>
      <c r="L285" s="346"/>
      <c r="M285" s="346"/>
      <c r="N285" s="346"/>
      <c r="O285" s="346"/>
      <c r="P285" s="346"/>
      <c r="Q285" s="159"/>
      <c r="AC285" s="254"/>
      <c r="AD285" s="254"/>
      <c r="AE285" s="254"/>
      <c r="AF285" s="254"/>
      <c r="AG285" s="254"/>
      <c r="AH285" s="254"/>
      <c r="AI285" s="254"/>
      <c r="AJ285" s="254"/>
      <c r="AK285" s="254"/>
      <c r="AL285" s="254"/>
    </row>
    <row r="286" spans="1:38">
      <c r="A286" s="11"/>
      <c r="B286" s="304"/>
      <c r="C286" s="305"/>
      <c r="D286" s="257"/>
      <c r="E286" s="346"/>
      <c r="F286" s="346"/>
      <c r="G286" s="346"/>
      <c r="H286" s="346"/>
      <c r="I286" s="346"/>
      <c r="J286" s="346"/>
      <c r="K286" s="346"/>
      <c r="L286" s="346"/>
      <c r="M286" s="346"/>
      <c r="N286" s="346"/>
      <c r="O286" s="346"/>
      <c r="P286" s="346"/>
      <c r="Q286" s="159"/>
      <c r="AC286" s="254"/>
      <c r="AD286" s="254"/>
      <c r="AE286" s="254"/>
      <c r="AF286" s="254"/>
      <c r="AG286" s="254"/>
      <c r="AH286" s="254"/>
      <c r="AI286" s="254"/>
      <c r="AJ286" s="254"/>
      <c r="AK286" s="254"/>
      <c r="AL286" s="254"/>
    </row>
    <row r="287" spans="1:38">
      <c r="A287" s="11"/>
      <c r="B287" s="304"/>
      <c r="C287" s="305"/>
      <c r="D287" s="257"/>
      <c r="E287" s="346"/>
      <c r="F287" s="346"/>
      <c r="G287" s="346"/>
      <c r="H287" s="346"/>
      <c r="I287" s="346"/>
      <c r="J287" s="346"/>
      <c r="K287" s="346"/>
      <c r="L287" s="346"/>
      <c r="M287" s="346"/>
      <c r="N287" s="346"/>
      <c r="O287" s="346"/>
      <c r="P287" s="346"/>
      <c r="Q287" s="159"/>
      <c r="AC287" s="254"/>
      <c r="AD287" s="254"/>
      <c r="AE287" s="254"/>
      <c r="AF287" s="254"/>
      <c r="AG287" s="254"/>
      <c r="AH287" s="254"/>
      <c r="AI287" s="254"/>
      <c r="AJ287" s="254"/>
      <c r="AK287" s="254"/>
      <c r="AL287" s="254"/>
    </row>
    <row r="288" spans="1:38">
      <c r="A288" s="11"/>
      <c r="B288" s="304"/>
      <c r="C288" s="305"/>
      <c r="D288" s="257"/>
      <c r="E288" s="346"/>
      <c r="F288" s="346"/>
      <c r="G288" s="346"/>
      <c r="H288" s="346"/>
      <c r="I288" s="346"/>
      <c r="J288" s="346"/>
      <c r="K288" s="346"/>
      <c r="L288" s="346"/>
      <c r="M288" s="346"/>
      <c r="N288" s="346"/>
      <c r="O288" s="346"/>
      <c r="P288" s="346"/>
      <c r="Q288" s="159"/>
      <c r="AC288" s="254"/>
      <c r="AD288" s="254"/>
      <c r="AE288" s="254"/>
      <c r="AF288" s="254"/>
      <c r="AG288" s="254"/>
      <c r="AH288" s="254"/>
      <c r="AI288" s="254"/>
      <c r="AJ288" s="254"/>
      <c r="AK288" s="254"/>
      <c r="AL288" s="254"/>
    </row>
    <row r="289" spans="1:38">
      <c r="A289" s="11"/>
      <c r="B289" s="304"/>
      <c r="C289" s="305"/>
      <c r="D289" s="257"/>
      <c r="E289" s="346"/>
      <c r="F289" s="346"/>
      <c r="G289" s="346"/>
      <c r="H289" s="346"/>
      <c r="I289" s="346"/>
      <c r="J289" s="346"/>
      <c r="K289" s="346"/>
      <c r="L289" s="346"/>
      <c r="M289" s="346"/>
      <c r="N289" s="346"/>
      <c r="O289" s="346"/>
      <c r="P289" s="346"/>
      <c r="Q289" s="159"/>
      <c r="AC289" s="254"/>
      <c r="AD289" s="254"/>
      <c r="AE289" s="254"/>
      <c r="AF289" s="254"/>
      <c r="AG289" s="254"/>
      <c r="AH289" s="254"/>
      <c r="AI289" s="254"/>
      <c r="AJ289" s="254"/>
      <c r="AK289" s="254"/>
      <c r="AL289" s="254"/>
    </row>
    <row r="290" spans="1:38">
      <c r="A290" s="11"/>
      <c r="B290" s="304"/>
      <c r="C290" s="305"/>
      <c r="D290" s="257"/>
      <c r="E290" s="346"/>
      <c r="F290" s="346"/>
      <c r="G290" s="346"/>
      <c r="H290" s="346"/>
      <c r="I290" s="346"/>
      <c r="J290" s="346"/>
      <c r="K290" s="346"/>
      <c r="L290" s="346"/>
      <c r="M290" s="346"/>
      <c r="N290" s="346"/>
      <c r="O290" s="346"/>
      <c r="P290" s="346"/>
      <c r="Q290" s="159"/>
      <c r="AC290" s="254"/>
      <c r="AD290" s="254"/>
      <c r="AE290" s="254"/>
      <c r="AF290" s="254"/>
      <c r="AG290" s="254"/>
      <c r="AH290" s="254"/>
      <c r="AI290" s="254"/>
      <c r="AJ290" s="254"/>
      <c r="AK290" s="254"/>
      <c r="AL290" s="254"/>
    </row>
    <row r="291" spans="1:38">
      <c r="A291" s="11"/>
      <c r="B291" s="304"/>
      <c r="C291" s="305"/>
      <c r="D291" s="257"/>
      <c r="E291" s="346"/>
      <c r="F291" s="346"/>
      <c r="G291" s="346"/>
      <c r="H291" s="346"/>
      <c r="I291" s="346"/>
      <c r="J291" s="346"/>
      <c r="K291" s="346"/>
      <c r="L291" s="346"/>
      <c r="M291" s="346"/>
      <c r="N291" s="346"/>
      <c r="O291" s="346"/>
      <c r="P291" s="346"/>
      <c r="Q291" s="159"/>
      <c r="AC291" s="254"/>
      <c r="AD291" s="254"/>
      <c r="AE291" s="254"/>
      <c r="AF291" s="254"/>
      <c r="AG291" s="254"/>
      <c r="AH291" s="254"/>
      <c r="AI291" s="254"/>
      <c r="AJ291" s="254"/>
      <c r="AK291" s="254"/>
      <c r="AL291" s="254"/>
    </row>
    <row r="292" spans="1:38">
      <c r="A292" s="11"/>
      <c r="B292" s="229"/>
      <c r="C292" s="346"/>
      <c r="D292" s="302"/>
      <c r="E292" s="346"/>
      <c r="F292" s="346"/>
      <c r="G292" s="346"/>
      <c r="H292" s="346"/>
      <c r="I292" s="346"/>
      <c r="J292" s="346"/>
      <c r="K292" s="346"/>
      <c r="L292" s="346"/>
      <c r="M292" s="346"/>
      <c r="N292" s="346"/>
      <c r="O292" s="346"/>
      <c r="P292" s="346"/>
      <c r="Q292" s="159"/>
      <c r="AC292" s="307"/>
      <c r="AD292" s="307"/>
      <c r="AE292" s="307"/>
      <c r="AF292" s="307"/>
      <c r="AG292" s="307"/>
      <c r="AH292" s="307"/>
      <c r="AI292" s="307"/>
      <c r="AJ292" s="307"/>
      <c r="AK292" s="307"/>
      <c r="AL292" s="307"/>
    </row>
    <row r="293" spans="1:38">
      <c r="A293" s="11"/>
      <c r="B293" s="229"/>
      <c r="C293" s="346"/>
      <c r="D293" s="302"/>
      <c r="E293" s="346"/>
      <c r="F293" s="346"/>
      <c r="G293" s="346"/>
      <c r="H293" s="346"/>
      <c r="I293" s="346"/>
      <c r="J293" s="346"/>
      <c r="K293" s="346"/>
      <c r="L293" s="346"/>
      <c r="M293" s="346"/>
      <c r="N293" s="346"/>
      <c r="O293" s="346"/>
      <c r="P293" s="346"/>
      <c r="Q293" s="159"/>
      <c r="AC293" s="346"/>
      <c r="AD293" s="346"/>
      <c r="AE293" s="346"/>
      <c r="AF293" s="346"/>
      <c r="AG293" s="346"/>
      <c r="AH293" s="346"/>
      <c r="AI293" s="346"/>
      <c r="AJ293" s="346"/>
      <c r="AK293" s="346"/>
      <c r="AL293" s="346"/>
    </row>
    <row r="294" spans="1:38">
      <c r="A294" s="11"/>
      <c r="B294" s="229"/>
      <c r="C294" s="346"/>
      <c r="D294" s="302"/>
      <c r="E294" s="346"/>
      <c r="F294" s="346"/>
      <c r="G294" s="346"/>
      <c r="H294" s="346"/>
      <c r="I294" s="346"/>
      <c r="J294" s="346"/>
      <c r="K294" s="346"/>
      <c r="L294" s="346"/>
      <c r="M294" s="346"/>
      <c r="N294" s="346"/>
      <c r="O294" s="346"/>
      <c r="P294" s="346"/>
      <c r="Q294" s="159"/>
      <c r="R294" s="346"/>
      <c r="S294" s="346"/>
      <c r="T294" s="346"/>
      <c r="U294" s="346"/>
      <c r="V294" s="346"/>
      <c r="W294" s="346"/>
      <c r="X294" s="346"/>
      <c r="Y294" s="346"/>
      <c r="Z294" s="346"/>
      <c r="AA294" s="346"/>
      <c r="AC294" s="346"/>
      <c r="AD294" s="346"/>
      <c r="AE294" s="346"/>
      <c r="AF294" s="346"/>
      <c r="AG294" s="346"/>
      <c r="AH294" s="346"/>
      <c r="AI294" s="346"/>
      <c r="AJ294" s="346"/>
      <c r="AK294" s="346"/>
      <c r="AL294" s="346"/>
    </row>
    <row r="295" spans="1:38">
      <c r="Q295" s="159"/>
      <c r="AB295" s="159"/>
    </row>
  </sheetData>
  <sheetProtection sheet="1" objects="1" scenarios="1" selectLockedCells="1"/>
  <mergeCells count="24">
    <mergeCell ref="AM9:AM11"/>
    <mergeCell ref="B263:E263"/>
    <mergeCell ref="F263:P263"/>
    <mergeCell ref="B264:E264"/>
    <mergeCell ref="B265:E265"/>
    <mergeCell ref="R263:AA263"/>
    <mergeCell ref="AC263:AL263"/>
    <mergeCell ref="F9:F11"/>
    <mergeCell ref="G9:P9"/>
    <mergeCell ref="R9:AA9"/>
    <mergeCell ref="Q9:Q11"/>
    <mergeCell ref="B267:E267"/>
    <mergeCell ref="AC9:AL9"/>
    <mergeCell ref="A262:AL262"/>
    <mergeCell ref="C2:G2"/>
    <mergeCell ref="C5:J5"/>
    <mergeCell ref="C6:J6"/>
    <mergeCell ref="C7:E7"/>
    <mergeCell ref="A9:A11"/>
    <mergeCell ref="B9:B11"/>
    <mergeCell ref="C9:C11"/>
    <mergeCell ref="D9:D11"/>
    <mergeCell ref="E9:E11"/>
    <mergeCell ref="AB9:AB11"/>
  </mergeCells>
  <conditionalFormatting sqref="B268:Q269 B292:Q294 F231:F261 B12:Q230">
    <cfRule type="expression" dxfId="11" priority="4" stopIfTrue="1">
      <formula>AND(#REF!&lt;&gt;"",#REF!&lt;&gt;"")</formula>
    </cfRule>
  </conditionalFormatting>
  <conditionalFormatting sqref="B231:Q261">
    <cfRule type="expression" dxfId="10" priority="3" stopIfTrue="1">
      <formula>AND(#REF!&lt;&gt;"",#REF!&lt;&gt;"")</formula>
    </cfRule>
  </conditionalFormatting>
  <conditionalFormatting sqref="Q269:Q270 Q293:Q295">
    <cfRule type="expression" dxfId="9" priority="2" stopIfTrue="1">
      <formula>AND(#REF!&lt;&gt;"",#REF!&lt;&gt;"")</formula>
    </cfRule>
  </conditionalFormatting>
  <pageMargins left="0.7" right="0.52" top="0.75" bottom="0.75" header="0.3" footer="0.3"/>
  <pageSetup paperSize="9" orientation="portrait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62"/>
  <sheetViews>
    <sheetView showGridLines="0" zoomScale="70" zoomScaleNormal="70" workbookViewId="0">
      <pane xSplit="5" ySplit="11" topLeftCell="F141" activePane="bottomRight" state="frozen"/>
      <selection activeCell="AJ12" sqref="AJ12"/>
      <selection pane="topRight" activeCell="AJ12" sqref="AJ12"/>
      <selection pane="bottomLeft" activeCell="AJ12" sqref="AJ12"/>
      <selection pane="bottomRight" activeCell="H99" sqref="H99"/>
    </sheetView>
  </sheetViews>
  <sheetFormatPr defaultColWidth="10.28515625" defaultRowHeight="15"/>
  <cols>
    <col min="1" max="1" width="5.85546875" style="1" customWidth="1"/>
    <col min="2" max="2" width="50.5703125" style="1" customWidth="1"/>
    <col min="3" max="3" width="14" style="1" customWidth="1"/>
    <col min="4" max="4" width="17.85546875" style="1" customWidth="1"/>
    <col min="5" max="5" width="15.28515625" style="1" customWidth="1"/>
    <col min="6" max="6" width="8.42578125" style="1" customWidth="1"/>
    <col min="7" max="7" width="10.7109375" style="267" customWidth="1"/>
    <col min="8" max="13" width="10.7109375" style="3" customWidth="1"/>
    <col min="14" max="16" width="10.7109375" style="457" customWidth="1"/>
    <col min="17" max="17" width="11.7109375" style="458" customWidth="1"/>
    <col min="18" max="27" width="10.28515625" style="457"/>
    <col min="28" max="28" width="11.7109375" style="457" customWidth="1"/>
    <col min="29" max="29" width="17.7109375" style="458" customWidth="1"/>
    <col min="30" max="16384" width="10.28515625" style="457"/>
  </cols>
  <sheetData>
    <row r="1" spans="1:29">
      <c r="B1" s="2"/>
      <c r="C1" s="2"/>
      <c r="D1" s="2"/>
      <c r="E1" s="2"/>
      <c r="F1" s="2"/>
    </row>
    <row r="2" spans="1:29" ht="18.75">
      <c r="B2" s="2"/>
      <c r="C2" s="679" t="s">
        <v>137</v>
      </c>
      <c r="D2" s="679"/>
      <c r="E2" s="679"/>
      <c r="F2" s="679"/>
      <c r="G2" s="679"/>
      <c r="H2" s="679"/>
    </row>
    <row r="3" spans="1:29">
      <c r="B3" s="3"/>
      <c r="C3" s="3"/>
      <c r="D3" s="3"/>
      <c r="E3" s="3"/>
      <c r="F3" s="3"/>
    </row>
    <row r="4" spans="1:29">
      <c r="B4" s="3"/>
      <c r="C4" s="3"/>
      <c r="D4" s="3"/>
      <c r="E4" s="3"/>
      <c r="F4" s="3"/>
    </row>
    <row r="5" spans="1:29" s="1" customFormat="1" ht="30" customHeight="1">
      <c r="B5" s="226" t="s">
        <v>130</v>
      </c>
      <c r="C5" s="717" t="str">
        <f>IF('MAKLUMAT KURSUS'!C6="","",'MAKLUMAT KURSUS'!C6)</f>
        <v/>
      </c>
      <c r="D5" s="717"/>
      <c r="E5" s="717"/>
      <c r="F5" s="717"/>
      <c r="G5" s="131"/>
      <c r="H5" s="3"/>
      <c r="I5" s="3"/>
      <c r="J5" s="3"/>
      <c r="K5" s="3"/>
      <c r="L5" s="3"/>
      <c r="M5" s="3"/>
      <c r="Q5" s="3"/>
      <c r="AC5" s="3"/>
    </row>
    <row r="6" spans="1:29" s="1" customFormat="1" ht="30" customHeight="1">
      <c r="B6" s="226" t="s">
        <v>131</v>
      </c>
      <c r="C6" s="717" t="str">
        <f>IF('DAFTAR PELAJAR'!C2="","",'DAFTAR PELAJAR'!C2)</f>
        <v/>
      </c>
      <c r="D6" s="717"/>
      <c r="E6" s="717"/>
      <c r="F6" s="717"/>
      <c r="G6" s="131"/>
      <c r="H6" s="3"/>
      <c r="I6" s="3"/>
      <c r="J6" s="3"/>
      <c r="K6" s="3"/>
      <c r="L6" s="3"/>
      <c r="M6" s="3"/>
      <c r="Q6" s="3"/>
      <c r="AC6" s="3"/>
    </row>
    <row r="7" spans="1:29" s="1" customFormat="1" ht="30" customHeight="1">
      <c r="B7" s="226" t="s">
        <v>132</v>
      </c>
      <c r="C7" s="717" t="str">
        <f>CONCATENATE(SEMESTER," / ",TAHUN)</f>
        <v xml:space="preserve"> / </v>
      </c>
      <c r="D7" s="717"/>
      <c r="E7" s="717"/>
      <c r="F7" s="717"/>
      <c r="G7" s="131"/>
      <c r="H7" s="3"/>
      <c r="I7" s="3"/>
      <c r="J7" s="3"/>
      <c r="K7" s="3"/>
      <c r="L7" s="3"/>
      <c r="M7" s="3"/>
      <c r="Q7" s="3"/>
      <c r="AC7" s="3"/>
    </row>
    <row r="8" spans="1:29" s="1" customFormat="1" ht="30" customHeight="1">
      <c r="B8" s="226" t="s">
        <v>133</v>
      </c>
      <c r="C8" s="718" t="str">
        <f>IF(NAMAPENSYARAH="","",NAMAPENSYARAH)</f>
        <v/>
      </c>
      <c r="D8" s="718"/>
      <c r="E8" s="718"/>
      <c r="F8" s="718"/>
      <c r="G8" s="131"/>
      <c r="H8" s="3"/>
      <c r="I8" s="3"/>
      <c r="J8" s="3"/>
      <c r="K8" s="3"/>
      <c r="L8" s="3"/>
      <c r="M8" s="3"/>
      <c r="Q8" s="3"/>
      <c r="AC8" s="3"/>
    </row>
    <row r="9" spans="1:29" s="1" customFormat="1" ht="30" customHeight="1" thickBot="1">
      <c r="B9" s="226"/>
      <c r="C9" s="348"/>
      <c r="D9" s="345"/>
      <c r="E9" s="345"/>
      <c r="F9" s="345"/>
      <c r="G9" s="131"/>
      <c r="H9" s="3"/>
      <c r="I9" s="3"/>
      <c r="J9" s="3"/>
      <c r="K9" s="3"/>
      <c r="L9" s="3"/>
      <c r="M9" s="3"/>
      <c r="Q9" s="3"/>
      <c r="AC9" s="3"/>
    </row>
    <row r="10" spans="1:29" ht="25.15" customHeight="1">
      <c r="A10" s="709" t="s">
        <v>4</v>
      </c>
      <c r="B10" s="711" t="s">
        <v>5</v>
      </c>
      <c r="C10" s="711" t="s">
        <v>6</v>
      </c>
      <c r="D10" s="713" t="s">
        <v>7</v>
      </c>
      <c r="E10" s="711" t="s">
        <v>8</v>
      </c>
      <c r="F10" s="715" t="s">
        <v>18</v>
      </c>
      <c r="G10" s="706" t="s">
        <v>141</v>
      </c>
      <c r="H10" s="707"/>
      <c r="I10" s="707"/>
      <c r="J10" s="707"/>
      <c r="K10" s="707"/>
      <c r="L10" s="707"/>
      <c r="M10" s="707"/>
      <c r="N10" s="707"/>
      <c r="O10" s="707"/>
      <c r="P10" s="707"/>
      <c r="Q10" s="708"/>
      <c r="R10" s="702" t="s">
        <v>142</v>
      </c>
      <c r="S10" s="702"/>
      <c r="T10" s="702"/>
      <c r="U10" s="702"/>
      <c r="V10" s="702"/>
      <c r="W10" s="702"/>
      <c r="X10" s="702"/>
      <c r="Y10" s="702"/>
      <c r="Z10" s="702"/>
      <c r="AA10" s="702"/>
      <c r="AB10" s="702"/>
      <c r="AC10" s="703" t="s">
        <v>140</v>
      </c>
    </row>
    <row r="11" spans="1:29" ht="43.9" customHeight="1" thickBot="1">
      <c r="A11" s="710"/>
      <c r="B11" s="712"/>
      <c r="C11" s="712"/>
      <c r="D11" s="714"/>
      <c r="E11" s="712"/>
      <c r="F11" s="716"/>
      <c r="G11" s="459" t="str">
        <f>IF(TEORI1="","",CONCATENATE(TEORI1," ","(",PBTEORI1,")"))</f>
        <v/>
      </c>
      <c r="H11" s="460" t="str">
        <f>IF(TEORI2="","",CONCATENATE(TEORI2," ","(",PBTEORI2,")"))</f>
        <v/>
      </c>
      <c r="I11" s="460" t="str">
        <f>IF(TEORI3="","",CONCATENATE(TEORI3," ","(",PBTEORI3,")"))</f>
        <v/>
      </c>
      <c r="J11" s="460" t="str">
        <f>IF(TEORI4="","",CONCATENATE(TEORI4," ","(",PBTEORI4,")"))</f>
        <v/>
      </c>
      <c r="K11" s="460" t="str">
        <f>IF(TEORI5="","",CONCATENATE(TEORI5," ","(",PBTEORI5,")"))</f>
        <v/>
      </c>
      <c r="L11" s="460" t="str">
        <f>IF(TEORI6="","",CONCATENATE(TEORI6," ","(",PBTEORI6,")"))</f>
        <v/>
      </c>
      <c r="M11" s="460" t="str">
        <f>IF(TEORI7="","",CONCATENATE(TEORI7," ","(",PBTEORI7,")"))</f>
        <v/>
      </c>
      <c r="N11" s="460" t="str">
        <f>IF(TEORI8="","",CONCATENATE(TEORI8," ","(",PBTEORI8,")"))</f>
        <v/>
      </c>
      <c r="O11" s="460" t="str">
        <f>IF(TEORI9="","",CONCATENATE(TEORI9," ","(",PBTEORI9,")"))</f>
        <v/>
      </c>
      <c r="P11" s="460" t="str">
        <f>IF(TEORI10="","",CONCATENATE(TEORI10," ","(",PBTEORI10,")"))</f>
        <v/>
      </c>
      <c r="Q11" s="461" t="s">
        <v>138</v>
      </c>
      <c r="R11" s="462" t="str">
        <f>IF(AMALI1="","",CONCATENATE(AMALI1," ","(",PBAMALI1,")"))</f>
        <v/>
      </c>
      <c r="S11" s="462" t="str">
        <f>IF(AMALI2="","",CONCATENATE(AMALI2," ","(",PBAMALI2,")"))</f>
        <v/>
      </c>
      <c r="T11" s="462" t="str">
        <f>IF(AMALI3="","",CONCATENATE(AMALI3," ","(",PBAMALI3,")"))</f>
        <v/>
      </c>
      <c r="U11" s="462" t="str">
        <f>IF(AMALI4="","",CONCATENATE(AMALI4," ","(",PBAMALI4,")"))</f>
        <v/>
      </c>
      <c r="V11" s="462" t="str">
        <f>IF(AMALI5="","",CONCATENATE(AMALI5," ","(",PBAMALI5,")"))</f>
        <v/>
      </c>
      <c r="W11" s="462" t="str">
        <f>IF(AMALI6="","",CONCATENATE(AMALI6," ","(",PBAMALI6,")"))</f>
        <v/>
      </c>
      <c r="X11" s="462" t="str">
        <f>IF(AMALI7="","",CONCATENATE(AMALI7," ","(",PBAMALI7,")"))</f>
        <v/>
      </c>
      <c r="Y11" s="462" t="str">
        <f>IF(AMALI8="","",CONCATENATE(AMALI8," ","(",PBAMALI8,")"))</f>
        <v/>
      </c>
      <c r="Z11" s="462" t="str">
        <f>IF(AMALI9="","",CONCATENATE(AMALI9," ","(",PBAMALI9,")"))</f>
        <v/>
      </c>
      <c r="AA11" s="462" t="str">
        <f>IF(AMALI10="","",CONCATENATE(AMALI10," ","(",PBAMALI10,")"))</f>
        <v/>
      </c>
      <c r="AB11" s="463" t="s">
        <v>139</v>
      </c>
      <c r="AC11" s="704"/>
    </row>
    <row r="12" spans="1:29" ht="19.899999999999999" customHeight="1">
      <c r="A12" s="4">
        <v>1</v>
      </c>
      <c r="B12" s="464" t="str">
        <f>IF(OR(F12=0,F12=""),"",'DAFTAR PELAJAR'!B8)</f>
        <v>AKMAL DANIAL BIN KAMAL IZAT</v>
      </c>
      <c r="C12" s="456"/>
      <c r="D12" s="465"/>
      <c r="E12" s="456"/>
      <c r="F12" s="466">
        <f>IF('DAFTAR PELAJAR'!J8=0,"",'DAFTAR PELAJAR'!J8)</f>
        <v>1</v>
      </c>
      <c r="G12" s="4" t="str">
        <f>IFERROR(AVERAGE('PB(TEORI)'!$G12,'PB(TEORI)'!$R12,'PB(TEORI)'!$AC12)*PBTEORI1%,"")</f>
        <v/>
      </c>
      <c r="H12" s="456" t="str">
        <f>IFERROR(AVERAGE('PB(TEORI)'!$H12,'PB(TEORI)'!$S12,'PB(TEORI)'!$AD12)*PBTEORI2%,"")</f>
        <v/>
      </c>
      <c r="I12" s="456" t="str">
        <f>IFERROR(AVERAGE('PB(TEORI)'!$I12,'PB(TEORI)'!$T12,'PB(TEORI)'!$AE12)*PBTEORI3%,"")</f>
        <v/>
      </c>
      <c r="J12" s="456" t="str">
        <f>IFERROR(AVERAGE('PB(TEORI)'!$J12,'PB(TEORI)'!$U12,'PB(TEORI)'!$AF12)*PBTEORI4%,"")</f>
        <v/>
      </c>
      <c r="K12" s="456" t="str">
        <f>IFERROR(AVERAGE('PB(TEORI)'!$K12,'PB(TEORI)'!$V12,'PB(TEORI)'!$AG12)*PBTEORI5%,"")</f>
        <v/>
      </c>
      <c r="L12" s="456" t="str">
        <f>IFERROR(AVERAGE('PB(TEORI)'!$L12,'PB(TEORI)'!$W12,'PB(TEORI)'!$AH12)*PBTEORI6%,"")</f>
        <v/>
      </c>
      <c r="M12" s="456" t="str">
        <f>IFERROR(AVERAGE('PB(TEORI)'!$M12,'PB(TEORI)'!$X12,'[2]PB(TEORI'!$AG12)*PBTEORI7%,"")</f>
        <v/>
      </c>
      <c r="N12" s="467" t="str">
        <f>IFERROR(AVERAGE('PB(TEORI)'!$N12,'PB(TEORI)'!$Y12,'PB(TEORI)'!$AJ12)*PBTEORI8%,"")</f>
        <v/>
      </c>
      <c r="O12" s="467" t="str">
        <f>IFERROR(AVERAGE('PB(TEORI)'!$O12,'PB(TEORI)'!$Z12,'PB(TEORI)'!$AK12)*PBTEORI9%,"")</f>
        <v/>
      </c>
      <c r="P12" s="467" t="str">
        <f>IFERROR(AVERAGE('PB(TEORI)'!$P12,'PB(TEORI)'!$AA12,'PB(TEORI)'!$AL12)*PBTEORI10%,"")</f>
        <v/>
      </c>
      <c r="Q12" s="468" t="str">
        <f>IF(SUM(G12:P12)=0,"",SUM(G12:P12))</f>
        <v/>
      </c>
      <c r="R12" s="469" t="str">
        <f>IFERROR(AVERAGE('PB(AMALI)'!$G12,'PB(AMALI)'!$R12,'PB(AMALI)'!$AC12)*PBAMALI1%,"")</f>
        <v/>
      </c>
      <c r="S12" s="469" t="str">
        <f>IFERROR(AVERAGE('PB(AMALI)'!$H12,'PB(AMALI)'!$S12,'PB(AMALI)'!$AD12)*PBAMALI2%,"")</f>
        <v/>
      </c>
      <c r="T12" s="469" t="str">
        <f>IFERROR(AVERAGE('PB(AMALI)'!$I12,'PB(AMALI)'!$T12,'PB(AMALI)'!$AE12)*PBAMALI3%,"")</f>
        <v/>
      </c>
      <c r="U12" s="469" t="str">
        <f>IFERROR(AVERAGE('PB(AMALI)'!$J12,'PB(AMALI)'!$U12,'PB(AMALI)'!$AF12)*PBAMALI4%,"")</f>
        <v/>
      </c>
      <c r="V12" s="469" t="str">
        <f>IFERROR(AVERAGE('PB(AMALI)'!$K12,'PB(AMALI)'!$V12,'PB(AMALI)'!$AG12)*PBAMALI5%,"")</f>
        <v/>
      </c>
      <c r="W12" s="469" t="str">
        <f>IFERROR(AVERAGE('PB(AMALI)'!$L12,'PB(AMALI)'!$W12,'PB(AMALI)'!$AH12)*PBAMALI6%,"")</f>
        <v/>
      </c>
      <c r="X12" s="469" t="str">
        <f>IFERROR(AVERAGE('PB(AMALI)'!$M12,'PB(AMALI)'!$X12,'[3]PB(AMALI'!$AG12)*PBAMALI7%,"")</f>
        <v/>
      </c>
      <c r="Y12" s="469" t="str">
        <f>IFERROR(AVERAGE('PB(AMALI)'!$N12,'PB(AMALI)'!$Y12,'PB(AMALI)'!$AJ12)*PBAMALI8%,"")</f>
        <v/>
      </c>
      <c r="Z12" s="469" t="str">
        <f>IFERROR(AVERAGE('PB(AMALI)'!$O12,'PB(AMALI)'!$Z12,'PB(AMALI)'!$AK12)*PBAMALI9%,"")</f>
        <v/>
      </c>
      <c r="AA12" s="469" t="str">
        <f>IFERROR(AVERAGE('PB(AMALI)'!$P12,'PB(AMALI)'!$AA12,'PB(AMALI)'!$AL12)*PBAMALI10%,"")</f>
        <v/>
      </c>
      <c r="AB12" s="470" t="str">
        <f>IF(SUM(R12:AA12)=0,"",SUM(R12:AA12))</f>
        <v/>
      </c>
      <c r="AC12" s="471" t="str">
        <f>IF(SUM(Q12,AB12)=0,"",SUM(Q12,AB12))</f>
        <v/>
      </c>
    </row>
    <row r="13" spans="1:29" ht="19.899999999999999" customHeight="1">
      <c r="A13" s="6">
        <v>2</v>
      </c>
      <c r="B13" s="425" t="str">
        <f>IF(OR(F13=0,F13=""),"",'DAFTAR PELAJAR'!B9)</f>
        <v>MOHAMAD AMIRUL AKBAR BIN OSMAN ALI</v>
      </c>
      <c r="C13" s="381"/>
      <c r="D13" s="472"/>
      <c r="E13" s="381"/>
      <c r="F13" s="473">
        <f>IF('DAFTAR PELAJAR'!J9=0,"",'DAFTAR PELAJAR'!J9)</f>
        <v>1</v>
      </c>
      <c r="G13" s="4" t="str">
        <f>IFERROR(AVERAGE('PB(TEORI)'!$G13,'PB(TEORI)'!$R13,'PB(TEORI)'!$AC13)*PBTEORI1%,"")</f>
        <v/>
      </c>
      <c r="H13" s="456" t="str">
        <f>IFERROR(AVERAGE('PB(TEORI)'!$H13,'PB(TEORI)'!$S13,'PB(TEORI)'!$AD13)*PBTEORI2%,"")</f>
        <v/>
      </c>
      <c r="I13" s="456" t="str">
        <f>IFERROR(AVERAGE('PB(TEORI)'!$I13,'PB(TEORI)'!$T13,'PB(TEORI)'!$AE13)*PBTEORI3%,"")</f>
        <v/>
      </c>
      <c r="J13" s="456" t="str">
        <f>IFERROR(AVERAGE('PB(TEORI)'!$J13,'PB(TEORI)'!$U13,'PB(TEORI)'!$AF13)*PBTEORI4%,"")</f>
        <v/>
      </c>
      <c r="K13" s="456" t="str">
        <f>IFERROR(AVERAGE('PB(TEORI)'!$K13,'PB(TEORI)'!$V13,'PB(TEORI)'!$AG13)*PBTEORI5%,"")</f>
        <v/>
      </c>
      <c r="L13" s="456" t="str">
        <f>IFERROR(AVERAGE('PB(TEORI)'!$L13,'PB(TEORI)'!$W13,'PB(TEORI)'!$AH13)*PBTEORI6%,"")</f>
        <v/>
      </c>
      <c r="M13" s="456" t="str">
        <f>IFERROR(AVERAGE('PB(TEORI)'!$M13,'PB(TEORI)'!$X13,'[2]PB(TEORI'!$AG13)*PBTEORI7%,"")</f>
        <v/>
      </c>
      <c r="N13" s="467" t="str">
        <f>IFERROR(AVERAGE('PB(TEORI)'!$N13,'PB(TEORI)'!$Y13,'PB(TEORI)'!$AJ13)*PBTEORI8%,"")</f>
        <v/>
      </c>
      <c r="O13" s="467" t="str">
        <f>IFERROR(AVERAGE('PB(TEORI)'!$O13,'PB(TEORI)'!$Z13,'PB(TEORI)'!$AK13)*PBTEORI9%,"")</f>
        <v/>
      </c>
      <c r="P13" s="467" t="str">
        <f>IFERROR(AVERAGE('PB(TEORI)'!$P13,'PB(TEORI)'!$AA13,'PB(TEORI)'!$AL13)*PBTEORI10%,"")</f>
        <v/>
      </c>
      <c r="Q13" s="468" t="str">
        <f t="shared" ref="Q13:Q76" si="0">IF(SUM(G13:P13)=0,"",SUM(G13:P13))</f>
        <v/>
      </c>
      <c r="R13" s="469" t="str">
        <f>IFERROR(AVERAGE('PB(AMALI)'!$G13,'PB(AMALI)'!$R13,'PB(AMALI)'!$AC13)*PBAMALI1%,"")</f>
        <v/>
      </c>
      <c r="S13" s="469" t="str">
        <f>IFERROR(AVERAGE('PB(AMALI)'!$H13,'PB(AMALI)'!$S13,'PB(AMALI)'!$AD13)*PBAMALI2%,"")</f>
        <v/>
      </c>
      <c r="T13" s="469" t="str">
        <f>IFERROR(AVERAGE('PB(AMALI)'!$I13,'PB(AMALI)'!$T13,'PB(AMALI)'!$AE13)*PBAMALI3%,"")</f>
        <v/>
      </c>
      <c r="U13" s="469" t="str">
        <f>IFERROR(AVERAGE('PB(AMALI)'!$J13,'PB(AMALI)'!$U13,'PB(AMALI)'!$AF13)*PBAMALI4%,"")</f>
        <v/>
      </c>
      <c r="V13" s="469" t="str">
        <f>IFERROR(AVERAGE('PB(AMALI)'!$K13,'PB(AMALI)'!$V13,'PB(AMALI)'!$AG13)*PBAMALI5%,"")</f>
        <v/>
      </c>
      <c r="W13" s="469" t="str">
        <f>IFERROR(AVERAGE('PB(AMALI)'!$L13,'PB(AMALI)'!$W13,'PB(AMALI)'!$AH13)*PBAMALI6%,"")</f>
        <v/>
      </c>
      <c r="X13" s="469" t="str">
        <f>IFERROR(AVERAGE('PB(AMALI)'!$M13,'PB(AMALI)'!$X13,'[3]PB(AMALI'!$AG13)*PBAMALI7%,"")</f>
        <v/>
      </c>
      <c r="Y13" s="469" t="str">
        <f>IFERROR(AVERAGE('PB(AMALI)'!$N13,'PB(AMALI)'!$Y13,'PB(AMALI)'!$AJ13)*PBAMALI8%,"")</f>
        <v/>
      </c>
      <c r="Z13" s="469" t="str">
        <f>IFERROR(AVERAGE('PB(AMALI)'!$O13,'PB(AMALI)'!$Z13,'PB(AMALI)'!$AK13)*PBAMALI9%,"")</f>
        <v/>
      </c>
      <c r="AA13" s="469" t="str">
        <f>IFERROR(AVERAGE('PB(AMALI)'!$P13,'PB(AMALI)'!$AA13,'PB(AMALI)'!$AL13)*PBAMALI10%,"")</f>
        <v/>
      </c>
      <c r="AB13" s="470" t="str">
        <f>IF(SUM(R13:AA13)=0,"",SUM(R13:AA13))</f>
        <v/>
      </c>
      <c r="AC13" s="474" t="str">
        <f>IF(SUM(Q13,AB13)=0,"",SUM(Q13,AB13))</f>
        <v/>
      </c>
    </row>
    <row r="14" spans="1:29" s="458" customFormat="1" ht="19.899999999999999" customHeight="1">
      <c r="A14" s="6">
        <v>3</v>
      </c>
      <c r="B14" s="425" t="str">
        <f>IF(OR(F14=0,F14=""),"",'DAFTAR PELAJAR'!B10)</f>
        <v>MOHAMAD IRHAM BIN AZMAN</v>
      </c>
      <c r="C14" s="381" t="str">
        <f>IF(OR(F14=0,F14=""),"",'DAFTAR PELAJAR'!C10)</f>
        <v>4 ETE</v>
      </c>
      <c r="D14" s="472" t="str">
        <f>IF(OR(F14=0,F14=""),"",'DAFTAR PELAJAR'!D10)</f>
        <v>980812016515</v>
      </c>
      <c r="E14" s="381" t="str">
        <f>IF(OR(F14=0,F14=""),"",'DAFTAR PELAJAR'!E10)</f>
        <v>K591CETE004</v>
      </c>
      <c r="F14" s="473">
        <f>IF('DAFTAR PELAJAR'!J10=0,"",'DAFTAR PELAJAR'!J10)</f>
        <v>1</v>
      </c>
      <c r="G14" s="4" t="str">
        <f>IFERROR(AVERAGE('PB(TEORI)'!$G14,'PB(TEORI)'!$R14,'PB(TEORI)'!$AC14)*PBTEORI1%,"")</f>
        <v/>
      </c>
      <c r="H14" s="456" t="str">
        <f>IFERROR(AVERAGE('PB(TEORI)'!$H14,'PB(TEORI)'!$S14,'PB(TEORI)'!$AD14)*PBTEORI2%,"")</f>
        <v/>
      </c>
      <c r="I14" s="456" t="str">
        <f>IFERROR(AVERAGE('PB(TEORI)'!$I14,'PB(TEORI)'!$T14,'PB(TEORI)'!$AE14)*PBTEORI3%,"")</f>
        <v/>
      </c>
      <c r="J14" s="456" t="str">
        <f>IFERROR(AVERAGE('PB(TEORI)'!$J14,'PB(TEORI)'!$U14,'PB(TEORI)'!$AF14)*PBTEORI4%,"")</f>
        <v/>
      </c>
      <c r="K14" s="456" t="str">
        <f>IFERROR(AVERAGE('PB(TEORI)'!$K14,'PB(TEORI)'!$V14,'PB(TEORI)'!$AG14)*PBTEORI5%,"")</f>
        <v/>
      </c>
      <c r="L14" s="456" t="str">
        <f>IFERROR(AVERAGE('PB(TEORI)'!$L14,'PB(TEORI)'!$W14,'PB(TEORI)'!$AH14)*PBTEORI6%,"")</f>
        <v/>
      </c>
      <c r="M14" s="456" t="str">
        <f>IFERROR(AVERAGE('PB(TEORI)'!$M14,'PB(TEORI)'!$X14,'[2]PB(TEORI'!$AG14)*PBTEORI7%,"")</f>
        <v/>
      </c>
      <c r="N14" s="467" t="str">
        <f>IFERROR(AVERAGE('PB(TEORI)'!$N14,'PB(TEORI)'!$Y14,'PB(TEORI)'!$AJ14)*PBTEORI8%,"")</f>
        <v/>
      </c>
      <c r="O14" s="467" t="str">
        <f>IFERROR(AVERAGE('PB(TEORI)'!$O14,'PB(TEORI)'!$Z14,'PB(TEORI)'!$AK14)*PBTEORI9%,"")</f>
        <v/>
      </c>
      <c r="P14" s="467" t="str">
        <f>IFERROR(AVERAGE('PB(TEORI)'!$P14,'PB(TEORI)'!$AA14,'PB(TEORI)'!$AL14)*PBTEORI10%,"")</f>
        <v/>
      </c>
      <c r="Q14" s="468" t="str">
        <f t="shared" si="0"/>
        <v/>
      </c>
      <c r="R14" s="469" t="str">
        <f>IFERROR(AVERAGE('PB(AMALI)'!$G14,'PB(AMALI)'!$R14,'PB(AMALI)'!$AC14)*PBAMALI1%,"")</f>
        <v/>
      </c>
      <c r="S14" s="469" t="str">
        <f>IFERROR(AVERAGE('PB(AMALI)'!$H14,'PB(AMALI)'!$S14,'PB(AMALI)'!$AD14)*PBAMALI2%,"")</f>
        <v/>
      </c>
      <c r="T14" s="469" t="str">
        <f>IFERROR(AVERAGE('PB(AMALI)'!$I14,'PB(AMALI)'!$T14,'PB(AMALI)'!$AE14)*PBAMALI3%,"")</f>
        <v/>
      </c>
      <c r="U14" s="469" t="str">
        <f>IFERROR(AVERAGE('PB(AMALI)'!$J14,'PB(AMALI)'!$U14,'PB(AMALI)'!$AF14)*PBAMALI4%,"")</f>
        <v/>
      </c>
      <c r="V14" s="469" t="str">
        <f>IFERROR(AVERAGE('PB(AMALI)'!$K14,'PB(AMALI)'!$V14,'PB(AMALI)'!$AG14)*PBAMALI5%,"")</f>
        <v/>
      </c>
      <c r="W14" s="469" t="str">
        <f>IFERROR(AVERAGE('PB(AMALI)'!$L14,'PB(AMALI)'!$W14,'PB(AMALI)'!$AH14)*PBAMALI6%,"")</f>
        <v/>
      </c>
      <c r="X14" s="469" t="str">
        <f>IFERROR(AVERAGE('PB(AMALI)'!$M14,'PB(AMALI)'!$X14,'[3]PB(AMALI'!$AG14)*PBAMALI7%,"")</f>
        <v/>
      </c>
      <c r="Y14" s="469" t="str">
        <f>IFERROR(AVERAGE('PB(AMALI)'!$N14,'PB(AMALI)'!$Y14,'PB(AMALI)'!$AJ14)*PBAMALI8%,"")</f>
        <v/>
      </c>
      <c r="Z14" s="469" t="str">
        <f>IFERROR(AVERAGE('PB(AMALI)'!$O14,'PB(AMALI)'!$Z14,'PB(AMALI)'!$AK14)*PBAMALI9%,"")</f>
        <v/>
      </c>
      <c r="AA14" s="469" t="str">
        <f>IFERROR(AVERAGE('PB(AMALI)'!$P14,'PB(AMALI)'!$AA14,'PB(AMALI)'!$AL14)*PBAMALI10%,"")</f>
        <v/>
      </c>
      <c r="AB14" s="470" t="str">
        <f t="shared" ref="AB14:AB77" si="1">IF(SUM(R14:AA14)=0,"",SUM(R14:AA14))</f>
        <v/>
      </c>
      <c r="AC14" s="474" t="str">
        <f t="shared" ref="AC14:AC77" si="2">IF(SUM(Q14,AB14)=0,"",SUM(Q14,AB14))</f>
        <v/>
      </c>
    </row>
    <row r="15" spans="1:29" ht="19.899999999999999" customHeight="1">
      <c r="A15" s="6">
        <v>4</v>
      </c>
      <c r="B15" s="425" t="str">
        <f>IF(OR(F15=0,F15=""),"",'DAFTAR PELAJAR'!B11)</f>
        <v>MOHAMAD KAMAL BIN ISMAIL</v>
      </c>
      <c r="C15" s="381" t="str">
        <f>IF(OR(F15=0,F15=""),"",'DAFTAR PELAJAR'!C11)</f>
        <v>4 ETE</v>
      </c>
      <c r="D15" s="472" t="str">
        <f>IF(OR(F15=0,F15=""),"",'DAFTAR PELAJAR'!D11)</f>
        <v>980121065107</v>
      </c>
      <c r="E15" s="381" t="str">
        <f>IF(OR(F15=0,F15=""),"",'DAFTAR PELAJAR'!E11)</f>
        <v>K591CETE005</v>
      </c>
      <c r="F15" s="473">
        <f>IF('DAFTAR PELAJAR'!J11=0,"",'DAFTAR PELAJAR'!J11)</f>
        <v>1</v>
      </c>
      <c r="G15" s="4" t="str">
        <f>IFERROR(AVERAGE('PB(TEORI)'!$G15,'PB(TEORI)'!$R15,'PB(TEORI)'!$AC15)*PBTEORI1%,"")</f>
        <v/>
      </c>
      <c r="H15" s="456" t="str">
        <f>IFERROR(AVERAGE('PB(TEORI)'!$H15,'PB(TEORI)'!$S15,'PB(TEORI)'!$AD15)*PBTEORI2%,"")</f>
        <v/>
      </c>
      <c r="I15" s="456" t="str">
        <f>IFERROR(AVERAGE('PB(TEORI)'!$I15,'PB(TEORI)'!$T15,'PB(TEORI)'!$AE15)*PBTEORI3%,"")</f>
        <v/>
      </c>
      <c r="J15" s="456" t="str">
        <f>IFERROR(AVERAGE('PB(TEORI)'!$J15,'PB(TEORI)'!$U15,'PB(TEORI)'!$AF15)*PBTEORI4%,"")</f>
        <v/>
      </c>
      <c r="K15" s="456" t="str">
        <f>IFERROR(AVERAGE('PB(TEORI)'!$K15,'PB(TEORI)'!$V15,'PB(TEORI)'!$AG15)*PBTEORI5%,"")</f>
        <v/>
      </c>
      <c r="L15" s="456" t="str">
        <f>IFERROR(AVERAGE('PB(TEORI)'!$L15,'PB(TEORI)'!$W15,'PB(TEORI)'!$AH15)*PBTEORI6%,"")</f>
        <v/>
      </c>
      <c r="M15" s="456" t="str">
        <f>IFERROR(AVERAGE('PB(TEORI)'!$M15,'PB(TEORI)'!$X15,'[2]PB(TEORI'!$AG15)*PBTEORI7%,"")</f>
        <v/>
      </c>
      <c r="N15" s="467" t="str">
        <f>IFERROR(AVERAGE('PB(TEORI)'!$N15,'PB(TEORI)'!$Y15,'PB(TEORI)'!$AJ15)*PBTEORI8%,"")</f>
        <v/>
      </c>
      <c r="O15" s="467" t="str">
        <f>IFERROR(AVERAGE('PB(TEORI)'!$O15,'PB(TEORI)'!$Z15,'PB(TEORI)'!$AK15)*PBTEORI9%,"")</f>
        <v/>
      </c>
      <c r="P15" s="467" t="str">
        <f>IFERROR(AVERAGE('PB(TEORI)'!$P15,'PB(TEORI)'!$AA15,'PB(TEORI)'!$AL15)*PBTEORI10%,"")</f>
        <v/>
      </c>
      <c r="Q15" s="468" t="str">
        <f t="shared" si="0"/>
        <v/>
      </c>
      <c r="R15" s="469" t="str">
        <f>IFERROR(AVERAGE('PB(AMALI)'!$G15,'PB(AMALI)'!$R15,'PB(AMALI)'!$AC15)*PBAMALI1%,"")</f>
        <v/>
      </c>
      <c r="S15" s="469" t="str">
        <f>IFERROR(AVERAGE('PB(AMALI)'!$H15,'PB(AMALI)'!$S15,'PB(AMALI)'!$AD15)*PBAMALI2%,"")</f>
        <v/>
      </c>
      <c r="T15" s="469" t="str">
        <f>IFERROR(AVERAGE('PB(AMALI)'!$I15,'PB(AMALI)'!$T15,'PB(AMALI)'!$AE15)*PBAMALI3%,"")</f>
        <v/>
      </c>
      <c r="U15" s="469" t="str">
        <f>IFERROR(AVERAGE('PB(AMALI)'!$J15,'PB(AMALI)'!$U15,'PB(AMALI)'!$AF15)*PBAMALI4%,"")</f>
        <v/>
      </c>
      <c r="V15" s="469" t="str">
        <f>IFERROR(AVERAGE('PB(AMALI)'!$K15,'PB(AMALI)'!$V15,'PB(AMALI)'!$AG15)*PBAMALI5%,"")</f>
        <v/>
      </c>
      <c r="W15" s="469" t="str">
        <f>IFERROR(AVERAGE('PB(AMALI)'!$L15,'PB(AMALI)'!$W15,'PB(AMALI)'!$AH15)*PBAMALI6%,"")</f>
        <v/>
      </c>
      <c r="X15" s="469" t="str">
        <f>IFERROR(AVERAGE('PB(AMALI)'!$M15,'PB(AMALI)'!$X15,'[3]PB(AMALI'!$AG15)*PBAMALI7%,"")</f>
        <v/>
      </c>
      <c r="Y15" s="469" t="str">
        <f>IFERROR(AVERAGE('PB(AMALI)'!$N15,'PB(AMALI)'!$Y15,'PB(AMALI)'!$AJ15)*PBAMALI8%,"")</f>
        <v/>
      </c>
      <c r="Z15" s="469" t="str">
        <f>IFERROR(AVERAGE('PB(AMALI)'!$O15,'PB(AMALI)'!$Z15,'PB(AMALI)'!$AK15)*PBAMALI9%,"")</f>
        <v/>
      </c>
      <c r="AA15" s="469" t="str">
        <f>IFERROR(AVERAGE('PB(AMALI)'!$P15,'PB(AMALI)'!$AA15,'PB(AMALI)'!$AL15)*PBAMALI10%,"")</f>
        <v/>
      </c>
      <c r="AB15" s="470" t="str">
        <f t="shared" si="1"/>
        <v/>
      </c>
      <c r="AC15" s="474" t="str">
        <f t="shared" si="2"/>
        <v/>
      </c>
    </row>
    <row r="16" spans="1:29" ht="19.899999999999999" customHeight="1">
      <c r="A16" s="6">
        <v>5</v>
      </c>
      <c r="B16" s="425" t="str">
        <f>IF(OR(F16=0,F16=""),"",'DAFTAR PELAJAR'!B12)</f>
        <v>MOHAMMAD FITRI BIN SAZLY</v>
      </c>
      <c r="C16" s="381" t="str">
        <f>IF(OR(F16=0,F16=""),"",'DAFTAR PELAJAR'!C12)</f>
        <v>4 ETE</v>
      </c>
      <c r="D16" s="472" t="str">
        <f>IF(OR(F16=0,F16=""),"",'DAFTAR PELAJAR'!D12)</f>
        <v>980130065205</v>
      </c>
      <c r="E16" s="381" t="str">
        <f>IF(OR(F16=0,F16=""),"",'DAFTAR PELAJAR'!E12)</f>
        <v>K591CETE007</v>
      </c>
      <c r="F16" s="473">
        <f>IF('DAFTAR PELAJAR'!J12=0,"",'DAFTAR PELAJAR'!J12)</f>
        <v>1</v>
      </c>
      <c r="G16" s="4" t="str">
        <f>IFERROR(AVERAGE('PB(TEORI)'!$G16,'PB(TEORI)'!$R16,'PB(TEORI)'!$AC16)*PBTEORI1%,"")</f>
        <v/>
      </c>
      <c r="H16" s="456" t="str">
        <f>IFERROR(AVERAGE('PB(TEORI)'!$H16,'PB(TEORI)'!$S16,'PB(TEORI)'!$AD16)*PBTEORI2%,"")</f>
        <v/>
      </c>
      <c r="I16" s="456" t="str">
        <f>IFERROR(AVERAGE('PB(TEORI)'!$I16,'PB(TEORI)'!$T16,'PB(TEORI)'!$AE16)*PBTEORI3%,"")</f>
        <v/>
      </c>
      <c r="J16" s="456" t="str">
        <f>IFERROR(AVERAGE('PB(TEORI)'!$J16,'PB(TEORI)'!$U16,'PB(TEORI)'!$AF16)*PBTEORI4%,"")</f>
        <v/>
      </c>
      <c r="K16" s="456" t="str">
        <f>IFERROR(AVERAGE('PB(TEORI)'!$K16,'PB(TEORI)'!$V16,'PB(TEORI)'!$AG16)*PBTEORI5%,"")</f>
        <v/>
      </c>
      <c r="L16" s="456" t="str">
        <f>IFERROR(AVERAGE('PB(TEORI)'!$L16,'PB(TEORI)'!$W16,'PB(TEORI)'!$AH16)*PBTEORI6%,"")</f>
        <v/>
      </c>
      <c r="M16" s="456" t="str">
        <f>IFERROR(AVERAGE('PB(TEORI)'!$M16,'PB(TEORI)'!$X16,'[2]PB(TEORI'!$AG16)*PBTEORI7%,"")</f>
        <v/>
      </c>
      <c r="N16" s="467" t="str">
        <f>IFERROR(AVERAGE('PB(TEORI)'!$N16,'PB(TEORI)'!$Y16,'PB(TEORI)'!$AJ16)*PBTEORI8%,"")</f>
        <v/>
      </c>
      <c r="O16" s="467" t="str">
        <f>IFERROR(AVERAGE('PB(TEORI)'!$O16,'PB(TEORI)'!$Z16,'PB(TEORI)'!$AK16)*PBTEORI9%,"")</f>
        <v/>
      </c>
      <c r="P16" s="467" t="str">
        <f>IFERROR(AVERAGE('PB(TEORI)'!$P16,'PB(TEORI)'!$AA16,'PB(TEORI)'!$AL16)*PBTEORI10%,"")</f>
        <v/>
      </c>
      <c r="Q16" s="468" t="str">
        <f t="shared" si="0"/>
        <v/>
      </c>
      <c r="R16" s="469" t="str">
        <f>IFERROR(AVERAGE('PB(AMALI)'!$G16,'PB(AMALI)'!$R16,'PB(AMALI)'!$AC16)*PBAMALI1%,"")</f>
        <v/>
      </c>
      <c r="S16" s="469" t="str">
        <f>IFERROR(AVERAGE('PB(AMALI)'!$H16,'PB(AMALI)'!$S16,'PB(AMALI)'!$AD16)*PBAMALI2%,"")</f>
        <v/>
      </c>
      <c r="T16" s="469" t="str">
        <f>IFERROR(AVERAGE('PB(AMALI)'!$I16,'PB(AMALI)'!$T16,'PB(AMALI)'!$AE16)*PBAMALI3%,"")</f>
        <v/>
      </c>
      <c r="U16" s="469" t="str">
        <f>IFERROR(AVERAGE('PB(AMALI)'!$J16,'PB(AMALI)'!$U16,'PB(AMALI)'!$AF16)*PBAMALI4%,"")</f>
        <v/>
      </c>
      <c r="V16" s="469" t="str">
        <f>IFERROR(AVERAGE('PB(AMALI)'!$K16,'PB(AMALI)'!$V16,'PB(AMALI)'!$AG16)*PBAMALI5%,"")</f>
        <v/>
      </c>
      <c r="W16" s="469" t="str">
        <f>IFERROR(AVERAGE('PB(AMALI)'!$L16,'PB(AMALI)'!$W16,'PB(AMALI)'!$AH16)*PBAMALI6%,"")</f>
        <v/>
      </c>
      <c r="X16" s="469" t="str">
        <f>IFERROR(AVERAGE('PB(AMALI)'!$M16,'PB(AMALI)'!$X16,'[3]PB(AMALI'!$AG16)*PBAMALI7%,"")</f>
        <v/>
      </c>
      <c r="Y16" s="469" t="str">
        <f>IFERROR(AVERAGE('PB(AMALI)'!$N16,'PB(AMALI)'!$Y16,'PB(AMALI)'!$AJ16)*PBAMALI8%,"")</f>
        <v/>
      </c>
      <c r="Z16" s="469" t="str">
        <f>IFERROR(AVERAGE('PB(AMALI)'!$O16,'PB(AMALI)'!$Z16,'PB(AMALI)'!$AK16)*PBAMALI9%,"")</f>
        <v/>
      </c>
      <c r="AA16" s="469" t="str">
        <f>IFERROR(AVERAGE('PB(AMALI)'!$P16,'PB(AMALI)'!$AA16,'PB(AMALI)'!$AL16)*PBAMALI10%,"")</f>
        <v/>
      </c>
      <c r="AB16" s="470" t="str">
        <f t="shared" si="1"/>
        <v/>
      </c>
      <c r="AC16" s="474" t="str">
        <f t="shared" si="2"/>
        <v/>
      </c>
    </row>
    <row r="17" spans="1:29" ht="19.899999999999999" customHeight="1">
      <c r="A17" s="6">
        <v>6</v>
      </c>
      <c r="B17" s="425" t="str">
        <f>IF(OR(F17=0,F17=""),"",'DAFTAR PELAJAR'!B13)</f>
        <v>MUHAMAD HAKIMIN BIN SUPARMIN</v>
      </c>
      <c r="C17" s="381" t="str">
        <f>IF(OR(F17=0,F17=""),"",'DAFTAR PELAJAR'!C13)</f>
        <v>4 ETE</v>
      </c>
      <c r="D17" s="472" t="str">
        <f>IF(OR(F17=0,F17=""),"",'DAFTAR PELAJAR'!D13)</f>
        <v>981012065233</v>
      </c>
      <c r="E17" s="381" t="str">
        <f>IF(OR(F17=0,F17=""),"",'DAFTAR PELAJAR'!E13)</f>
        <v>K591CETE009</v>
      </c>
      <c r="F17" s="473">
        <f>IF('DAFTAR PELAJAR'!J13=0,"",'DAFTAR PELAJAR'!J13)</f>
        <v>1</v>
      </c>
      <c r="G17" s="4" t="str">
        <f>IFERROR(AVERAGE('PB(TEORI)'!$G17,'PB(TEORI)'!$R17,'PB(TEORI)'!$AC17)*PBTEORI1%,"")</f>
        <v/>
      </c>
      <c r="H17" s="456" t="str">
        <f>IFERROR(AVERAGE('PB(TEORI)'!$H17,'PB(TEORI)'!$S17,'PB(TEORI)'!$AD17)*PBTEORI2%,"")</f>
        <v/>
      </c>
      <c r="I17" s="456" t="str">
        <f>IFERROR(AVERAGE('PB(TEORI)'!$I17,'PB(TEORI)'!$T17,'PB(TEORI)'!$AE17)*PBTEORI3%,"")</f>
        <v/>
      </c>
      <c r="J17" s="456" t="str">
        <f>IFERROR(AVERAGE('PB(TEORI)'!$J17,'PB(TEORI)'!$U17,'PB(TEORI)'!$AF17)*PBTEORI4%,"")</f>
        <v/>
      </c>
      <c r="K17" s="456" t="str">
        <f>IFERROR(AVERAGE('PB(TEORI)'!$K17,'PB(TEORI)'!$V17,'PB(TEORI)'!$AG17)*PBTEORI5%,"")</f>
        <v/>
      </c>
      <c r="L17" s="456" t="str">
        <f>IFERROR(AVERAGE('PB(TEORI)'!$L17,'PB(TEORI)'!$W17,'PB(TEORI)'!$AH17)*PBTEORI6%,"")</f>
        <v/>
      </c>
      <c r="M17" s="456" t="str">
        <f>IFERROR(AVERAGE('PB(TEORI)'!$M17,'PB(TEORI)'!$X17,'[2]PB(TEORI'!$AG17)*PBTEORI7%,"")</f>
        <v/>
      </c>
      <c r="N17" s="467" t="str">
        <f>IFERROR(AVERAGE('PB(TEORI)'!$N17,'PB(TEORI)'!$Y17,'PB(TEORI)'!$AJ17)*PBTEORI8%,"")</f>
        <v/>
      </c>
      <c r="O17" s="467" t="str">
        <f>IFERROR(AVERAGE('PB(TEORI)'!$O17,'PB(TEORI)'!$Z17,'PB(TEORI)'!$AK17)*PBTEORI9%,"")</f>
        <v/>
      </c>
      <c r="P17" s="467" t="str">
        <f>IFERROR(AVERAGE('PB(TEORI)'!$P17,'PB(TEORI)'!$AA17,'PB(TEORI)'!$AL17)*PBTEORI10%,"")</f>
        <v/>
      </c>
      <c r="Q17" s="468" t="str">
        <f t="shared" si="0"/>
        <v/>
      </c>
      <c r="R17" s="469" t="str">
        <f>IFERROR(AVERAGE('PB(AMALI)'!$G17,'PB(AMALI)'!$R17,'PB(AMALI)'!$AC17)*PBAMALI1%,"")</f>
        <v/>
      </c>
      <c r="S17" s="469" t="str">
        <f>IFERROR(AVERAGE('PB(AMALI)'!$H17,'PB(AMALI)'!$S17,'PB(AMALI)'!$AD17)*PBAMALI2%,"")</f>
        <v/>
      </c>
      <c r="T17" s="469" t="str">
        <f>IFERROR(AVERAGE('PB(AMALI)'!$I17,'PB(AMALI)'!$T17,'PB(AMALI)'!$AE17)*PBAMALI3%,"")</f>
        <v/>
      </c>
      <c r="U17" s="469" t="str">
        <f>IFERROR(AVERAGE('PB(AMALI)'!$J17,'PB(AMALI)'!$U17,'PB(AMALI)'!$AF17)*PBAMALI4%,"")</f>
        <v/>
      </c>
      <c r="V17" s="469" t="str">
        <f>IFERROR(AVERAGE('PB(AMALI)'!$K17,'PB(AMALI)'!$V17,'PB(AMALI)'!$AG17)*PBAMALI5%,"")</f>
        <v/>
      </c>
      <c r="W17" s="469" t="str">
        <f>IFERROR(AVERAGE('PB(AMALI)'!$L17,'PB(AMALI)'!$W17,'PB(AMALI)'!$AH17)*PBAMALI6%,"")</f>
        <v/>
      </c>
      <c r="X17" s="469" t="str">
        <f>IFERROR(AVERAGE('PB(AMALI)'!$M17,'PB(AMALI)'!$X17,'[3]PB(AMALI'!$AG17)*PBAMALI7%,"")</f>
        <v/>
      </c>
      <c r="Y17" s="469" t="str">
        <f>IFERROR(AVERAGE('PB(AMALI)'!$N17,'PB(AMALI)'!$Y17,'PB(AMALI)'!$AJ17)*PBAMALI8%,"")</f>
        <v/>
      </c>
      <c r="Z17" s="469" t="str">
        <f>IFERROR(AVERAGE('PB(AMALI)'!$O17,'PB(AMALI)'!$Z17,'PB(AMALI)'!$AK17)*PBAMALI9%,"")</f>
        <v/>
      </c>
      <c r="AA17" s="469" t="str">
        <f>IFERROR(AVERAGE('PB(AMALI)'!$P17,'PB(AMALI)'!$AA17,'PB(AMALI)'!$AL17)*PBAMALI10%,"")</f>
        <v/>
      </c>
      <c r="AB17" s="470" t="str">
        <f t="shared" si="1"/>
        <v/>
      </c>
      <c r="AC17" s="474" t="str">
        <f t="shared" si="2"/>
        <v/>
      </c>
    </row>
    <row r="18" spans="1:29" ht="19.899999999999999" customHeight="1">
      <c r="A18" s="6">
        <v>7</v>
      </c>
      <c r="B18" s="425" t="str">
        <f>IF(OR(F18=0,F18=""),"",'DAFTAR PELAJAR'!B14)</f>
        <v>MUHAMMAD AMINUDDIN BIN ROSLIZAN</v>
      </c>
      <c r="C18" s="381" t="str">
        <f>IF(OR(F18=0,F18=""),"",'DAFTAR PELAJAR'!C14)</f>
        <v>4 ETE</v>
      </c>
      <c r="D18" s="472" t="str">
        <f>IF(OR(F18=0,F18=""),"",'DAFTAR PELAJAR'!D14)</f>
        <v>980309085273</v>
      </c>
      <c r="E18" s="381" t="str">
        <f>IF(OR(F18=0,F18=""),"",'DAFTAR PELAJAR'!E14)</f>
        <v>K591CETE010</v>
      </c>
      <c r="F18" s="473">
        <f>IF('DAFTAR PELAJAR'!J14=0,"",'DAFTAR PELAJAR'!J14)</f>
        <v>1</v>
      </c>
      <c r="G18" s="4" t="str">
        <f>IFERROR(AVERAGE('PB(TEORI)'!$G18,'PB(TEORI)'!$R18,'PB(TEORI)'!$AC18)*PBTEORI1%,"")</f>
        <v/>
      </c>
      <c r="H18" s="456" t="str">
        <f>IFERROR(AVERAGE('PB(TEORI)'!$H18,'PB(TEORI)'!$S18,'PB(TEORI)'!$AD18)*PBTEORI2%,"")</f>
        <v/>
      </c>
      <c r="I18" s="456" t="str">
        <f>IFERROR(AVERAGE('PB(TEORI)'!$I18,'PB(TEORI)'!$T18,'PB(TEORI)'!$AE18)*PBTEORI3%,"")</f>
        <v/>
      </c>
      <c r="J18" s="456" t="str">
        <f>IFERROR(AVERAGE('PB(TEORI)'!$J18,'PB(TEORI)'!$U18,'PB(TEORI)'!$AF18)*PBTEORI4%,"")</f>
        <v/>
      </c>
      <c r="K18" s="456" t="str">
        <f>IFERROR(AVERAGE('PB(TEORI)'!$K18,'PB(TEORI)'!$V18,'PB(TEORI)'!$AG18)*PBTEORI5%,"")</f>
        <v/>
      </c>
      <c r="L18" s="456" t="str">
        <f>IFERROR(AVERAGE('PB(TEORI)'!$L18,'PB(TEORI)'!$W18,'PB(TEORI)'!$AH18)*PBTEORI6%,"")</f>
        <v/>
      </c>
      <c r="M18" s="456" t="str">
        <f>IFERROR(AVERAGE('PB(TEORI)'!$M18,'PB(TEORI)'!$X18,'[2]PB(TEORI'!$AG18)*PBTEORI7%,"")</f>
        <v/>
      </c>
      <c r="N18" s="467" t="str">
        <f>IFERROR(AVERAGE('PB(TEORI)'!$N18,'PB(TEORI)'!$Y18,'PB(TEORI)'!$AJ18)*PBTEORI8%,"")</f>
        <v/>
      </c>
      <c r="O18" s="467" t="str">
        <f>IFERROR(AVERAGE('PB(TEORI)'!$O18,'PB(TEORI)'!$Z18,'PB(TEORI)'!$AK18)*PBTEORI9%,"")</f>
        <v/>
      </c>
      <c r="P18" s="467" t="str">
        <f>IFERROR(AVERAGE('PB(TEORI)'!$P18,'PB(TEORI)'!$AA18,'PB(TEORI)'!$AL18)*PBTEORI10%,"")</f>
        <v/>
      </c>
      <c r="Q18" s="468" t="str">
        <f t="shared" si="0"/>
        <v/>
      </c>
      <c r="R18" s="469" t="str">
        <f>IFERROR(AVERAGE('PB(AMALI)'!$G18,'PB(AMALI)'!$R18,'PB(AMALI)'!$AC18)*PBAMALI1%,"")</f>
        <v/>
      </c>
      <c r="S18" s="469" t="str">
        <f>IFERROR(AVERAGE('PB(AMALI)'!$H18,'PB(AMALI)'!$S18,'PB(AMALI)'!$AD18)*PBAMALI2%,"")</f>
        <v/>
      </c>
      <c r="T18" s="469" t="str">
        <f>IFERROR(AVERAGE('PB(AMALI)'!$I18,'PB(AMALI)'!$T18,'PB(AMALI)'!$AE18)*PBAMALI3%,"")</f>
        <v/>
      </c>
      <c r="U18" s="469" t="str">
        <f>IFERROR(AVERAGE('PB(AMALI)'!$J18,'PB(AMALI)'!$U18,'PB(AMALI)'!$AF18)*PBAMALI4%,"")</f>
        <v/>
      </c>
      <c r="V18" s="469" t="str">
        <f>IFERROR(AVERAGE('PB(AMALI)'!$K18,'PB(AMALI)'!$V18,'PB(AMALI)'!$AG18)*PBAMALI5%,"")</f>
        <v/>
      </c>
      <c r="W18" s="469" t="str">
        <f>IFERROR(AVERAGE('PB(AMALI)'!$L18,'PB(AMALI)'!$W18,'PB(AMALI)'!$AH18)*PBAMALI6%,"")</f>
        <v/>
      </c>
      <c r="X18" s="469" t="str">
        <f>IFERROR(AVERAGE('PB(AMALI)'!$M18,'PB(AMALI)'!$X18,'[3]PB(AMALI'!$AG18)*PBAMALI7%,"")</f>
        <v/>
      </c>
      <c r="Y18" s="469" t="str">
        <f>IFERROR(AVERAGE('PB(AMALI)'!$N18,'PB(AMALI)'!$Y18,'PB(AMALI)'!$AJ18)*PBAMALI8%,"")</f>
        <v/>
      </c>
      <c r="Z18" s="469" t="str">
        <f>IFERROR(AVERAGE('PB(AMALI)'!$O18,'PB(AMALI)'!$Z18,'PB(AMALI)'!$AK18)*PBAMALI9%,"")</f>
        <v/>
      </c>
      <c r="AA18" s="469" t="str">
        <f>IFERROR(AVERAGE('PB(AMALI)'!$P18,'PB(AMALI)'!$AA18,'PB(AMALI)'!$AL18)*PBAMALI10%,"")</f>
        <v/>
      </c>
      <c r="AB18" s="470" t="str">
        <f t="shared" si="1"/>
        <v/>
      </c>
      <c r="AC18" s="474" t="str">
        <f t="shared" si="2"/>
        <v/>
      </c>
    </row>
    <row r="19" spans="1:29" ht="19.899999999999999" customHeight="1">
      <c r="A19" s="6">
        <v>8</v>
      </c>
      <c r="B19" s="425" t="str">
        <f>IF(OR(F19=0,F19=""),"",'DAFTAR PELAJAR'!B15)</f>
        <v>MUHAMMAD ASYIQ BIN KAMARUZAMAN</v>
      </c>
      <c r="C19" s="381" t="str">
        <f>IF(OR(F19=0,F19=""),"",'DAFTAR PELAJAR'!C15)</f>
        <v>4 ETE</v>
      </c>
      <c r="D19" s="472" t="str">
        <f>IF(OR(F19=0,F19=""),"",'DAFTAR PELAJAR'!D15)</f>
        <v>980426065335</v>
      </c>
      <c r="E19" s="381" t="str">
        <f>IF(OR(F19=0,F19=""),"",'DAFTAR PELAJAR'!E15)</f>
        <v>K591CETE011</v>
      </c>
      <c r="F19" s="473">
        <f>IF('DAFTAR PELAJAR'!J15=0,"",'DAFTAR PELAJAR'!J15)</f>
        <v>1</v>
      </c>
      <c r="G19" s="4" t="str">
        <f>IFERROR(AVERAGE('PB(TEORI)'!$G19,'PB(TEORI)'!$R19,'PB(TEORI)'!$AC19)*PBTEORI1%,"")</f>
        <v/>
      </c>
      <c r="H19" s="456" t="str">
        <f>IFERROR(AVERAGE('PB(TEORI)'!$H19,'PB(TEORI)'!$S19,'PB(TEORI)'!$AD19)*PBTEORI2%,"")</f>
        <v/>
      </c>
      <c r="I19" s="456" t="str">
        <f>IFERROR(AVERAGE('PB(TEORI)'!$I19,'PB(TEORI)'!$T19,'PB(TEORI)'!$AE19)*PBTEORI3%,"")</f>
        <v/>
      </c>
      <c r="J19" s="456" t="str">
        <f>IFERROR(AVERAGE('PB(TEORI)'!$J19,'PB(TEORI)'!$U19,'PB(TEORI)'!$AF19)*PBTEORI4%,"")</f>
        <v/>
      </c>
      <c r="K19" s="456" t="str">
        <f>IFERROR(AVERAGE('PB(TEORI)'!$K19,'PB(TEORI)'!$V19,'PB(TEORI)'!$AG19)*PBTEORI5%,"")</f>
        <v/>
      </c>
      <c r="L19" s="456" t="str">
        <f>IFERROR(AVERAGE('PB(TEORI)'!$L19,'PB(TEORI)'!$W19,'PB(TEORI)'!$AH19)*PBTEORI6%,"")</f>
        <v/>
      </c>
      <c r="M19" s="456" t="str">
        <f>IFERROR(AVERAGE('PB(TEORI)'!$M19,'PB(TEORI)'!$X19,'[2]PB(TEORI'!$AG19)*PBTEORI7%,"")</f>
        <v/>
      </c>
      <c r="N19" s="467" t="str">
        <f>IFERROR(AVERAGE('PB(TEORI)'!$N19,'PB(TEORI)'!$Y19,'PB(TEORI)'!$AJ19)*PBTEORI8%,"")</f>
        <v/>
      </c>
      <c r="O19" s="467" t="str">
        <f>IFERROR(AVERAGE('PB(TEORI)'!$O19,'PB(TEORI)'!$Z19,'PB(TEORI)'!$AK19)*PBTEORI9%,"")</f>
        <v/>
      </c>
      <c r="P19" s="467" t="str">
        <f>IFERROR(AVERAGE('PB(TEORI)'!$P19,'PB(TEORI)'!$AA19,'PB(TEORI)'!$AL19)*PBTEORI10%,"")</f>
        <v/>
      </c>
      <c r="Q19" s="468" t="str">
        <f t="shared" si="0"/>
        <v/>
      </c>
      <c r="R19" s="469" t="str">
        <f>IFERROR(AVERAGE('PB(AMALI)'!$G19,'PB(AMALI)'!$R19,'PB(AMALI)'!$AC19)*PBAMALI1%,"")</f>
        <v/>
      </c>
      <c r="S19" s="469" t="str">
        <f>IFERROR(AVERAGE('PB(AMALI)'!$H19,'PB(AMALI)'!$S19,'PB(AMALI)'!$AD19)*PBAMALI2%,"")</f>
        <v/>
      </c>
      <c r="T19" s="469" t="str">
        <f>IFERROR(AVERAGE('PB(AMALI)'!$I19,'PB(AMALI)'!$T19,'PB(AMALI)'!$AE19)*PBAMALI3%,"")</f>
        <v/>
      </c>
      <c r="U19" s="469" t="str">
        <f>IFERROR(AVERAGE('PB(AMALI)'!$J19,'PB(AMALI)'!$U19,'PB(AMALI)'!$AF19)*PBAMALI4%,"")</f>
        <v/>
      </c>
      <c r="V19" s="469" t="str">
        <f>IFERROR(AVERAGE('PB(AMALI)'!$K19,'PB(AMALI)'!$V19,'PB(AMALI)'!$AG19)*PBAMALI5%,"")</f>
        <v/>
      </c>
      <c r="W19" s="469" t="str">
        <f>IFERROR(AVERAGE('PB(AMALI)'!$L19,'PB(AMALI)'!$W19,'PB(AMALI)'!$AH19)*PBAMALI6%,"")</f>
        <v/>
      </c>
      <c r="X19" s="469" t="str">
        <f>IFERROR(AVERAGE('PB(AMALI)'!$M19,'PB(AMALI)'!$X19,'[3]PB(AMALI'!$AG19)*PBAMALI7%,"")</f>
        <v/>
      </c>
      <c r="Y19" s="469" t="str">
        <f>IFERROR(AVERAGE('PB(AMALI)'!$N19,'PB(AMALI)'!$Y19,'PB(AMALI)'!$AJ19)*PBAMALI8%,"")</f>
        <v/>
      </c>
      <c r="Z19" s="469" t="str">
        <f>IFERROR(AVERAGE('PB(AMALI)'!$O19,'PB(AMALI)'!$Z19,'PB(AMALI)'!$AK19)*PBAMALI9%,"")</f>
        <v/>
      </c>
      <c r="AA19" s="469" t="str">
        <f>IFERROR(AVERAGE('PB(AMALI)'!$P19,'PB(AMALI)'!$AA19,'PB(AMALI)'!$AL19)*PBAMALI10%,"")</f>
        <v/>
      </c>
      <c r="AB19" s="470" t="str">
        <f t="shared" si="1"/>
        <v/>
      </c>
      <c r="AC19" s="474" t="str">
        <f t="shared" si="2"/>
        <v/>
      </c>
    </row>
    <row r="20" spans="1:29" ht="19.899999999999999" customHeight="1">
      <c r="A20" s="6">
        <v>9</v>
      </c>
      <c r="B20" s="425" t="str">
        <f>IF(OR(F20=0,F20=""),"",'DAFTAR PELAJAR'!B16)</f>
        <v>MUHAMMAD FAIZULRULLAH BIN ZULKEFLI</v>
      </c>
      <c r="C20" s="381" t="str">
        <f>IF(OR(F20=0,F20=""),"",'DAFTAR PELAJAR'!C16)</f>
        <v>4 ETE</v>
      </c>
      <c r="D20" s="472" t="str">
        <f>IF(OR(F20=0,F20=""),"",'DAFTAR PELAJAR'!D16)</f>
        <v>981015145765</v>
      </c>
      <c r="E20" s="381" t="str">
        <f>IF(OR(F20=0,F20=""),"",'DAFTAR PELAJAR'!E16)</f>
        <v>K591CETE012</v>
      </c>
      <c r="F20" s="473">
        <f>IF('DAFTAR PELAJAR'!J16=0,"",'DAFTAR PELAJAR'!J16)</f>
        <v>1</v>
      </c>
      <c r="G20" s="4" t="str">
        <f>IFERROR(AVERAGE('PB(TEORI)'!$G20,'PB(TEORI)'!$R20,'PB(TEORI)'!$AC20)*PBTEORI1%,"")</f>
        <v/>
      </c>
      <c r="H20" s="456" t="str">
        <f>IFERROR(AVERAGE('PB(TEORI)'!$H20,'PB(TEORI)'!$S20,'PB(TEORI)'!$AD20)*PBTEORI2%,"")</f>
        <v/>
      </c>
      <c r="I20" s="456" t="str">
        <f>IFERROR(AVERAGE('PB(TEORI)'!$I20,'PB(TEORI)'!$T20,'PB(TEORI)'!$AE20)*PBTEORI3%,"")</f>
        <v/>
      </c>
      <c r="J20" s="456" t="str">
        <f>IFERROR(AVERAGE('PB(TEORI)'!$J20,'PB(TEORI)'!$U20,'PB(TEORI)'!$AF20)*PBTEORI4%,"")</f>
        <v/>
      </c>
      <c r="K20" s="456" t="str">
        <f>IFERROR(AVERAGE('PB(TEORI)'!$K20,'PB(TEORI)'!$V20,'PB(TEORI)'!$AG20)*PBTEORI5%,"")</f>
        <v/>
      </c>
      <c r="L20" s="456" t="str">
        <f>IFERROR(AVERAGE('PB(TEORI)'!$L20,'PB(TEORI)'!$W20,'PB(TEORI)'!$AH20)*PBTEORI6%,"")</f>
        <v/>
      </c>
      <c r="M20" s="456" t="str">
        <f>IFERROR(AVERAGE('PB(TEORI)'!$M20,'PB(TEORI)'!$X20,'[2]PB(TEORI'!$AG20)*PBTEORI7%,"")</f>
        <v/>
      </c>
      <c r="N20" s="467" t="str">
        <f>IFERROR(AVERAGE('PB(TEORI)'!$N20,'PB(TEORI)'!$Y20,'PB(TEORI)'!$AJ20)*PBTEORI8%,"")</f>
        <v/>
      </c>
      <c r="O20" s="467" t="str">
        <f>IFERROR(AVERAGE('PB(TEORI)'!$O20,'PB(TEORI)'!$Z20,'PB(TEORI)'!$AK20)*PBTEORI9%,"")</f>
        <v/>
      </c>
      <c r="P20" s="467" t="str">
        <f>IFERROR(AVERAGE('PB(TEORI)'!$P20,'PB(TEORI)'!$AA20,'PB(TEORI)'!$AL20)*PBTEORI10%,"")</f>
        <v/>
      </c>
      <c r="Q20" s="468" t="str">
        <f t="shared" si="0"/>
        <v/>
      </c>
      <c r="R20" s="469" t="str">
        <f>IFERROR(AVERAGE('PB(AMALI)'!$G20,'PB(AMALI)'!$R20,'PB(AMALI)'!$AC20)*PBAMALI1%,"")</f>
        <v/>
      </c>
      <c r="S20" s="469" t="str">
        <f>IFERROR(AVERAGE('PB(AMALI)'!$H20,'PB(AMALI)'!$S20,'PB(AMALI)'!$AD20)*PBAMALI2%,"")</f>
        <v/>
      </c>
      <c r="T20" s="469" t="str">
        <f>IFERROR(AVERAGE('PB(AMALI)'!$I20,'PB(AMALI)'!$T20,'PB(AMALI)'!$AE20)*PBAMALI3%,"")</f>
        <v/>
      </c>
      <c r="U20" s="469" t="str">
        <f>IFERROR(AVERAGE('PB(AMALI)'!$J20,'PB(AMALI)'!$U20,'PB(AMALI)'!$AF20)*PBAMALI4%,"")</f>
        <v/>
      </c>
      <c r="V20" s="469" t="str">
        <f>IFERROR(AVERAGE('PB(AMALI)'!$K20,'PB(AMALI)'!$V20,'PB(AMALI)'!$AG20)*PBAMALI5%,"")</f>
        <v/>
      </c>
      <c r="W20" s="469" t="str">
        <f>IFERROR(AVERAGE('PB(AMALI)'!$L20,'PB(AMALI)'!$W20,'PB(AMALI)'!$AH20)*PBAMALI6%,"")</f>
        <v/>
      </c>
      <c r="X20" s="469" t="str">
        <f>IFERROR(AVERAGE('PB(AMALI)'!$M20,'PB(AMALI)'!$X20,'[3]PB(AMALI'!$AG20)*PBAMALI7%,"")</f>
        <v/>
      </c>
      <c r="Y20" s="469" t="str">
        <f>IFERROR(AVERAGE('PB(AMALI)'!$N20,'PB(AMALI)'!$Y20,'PB(AMALI)'!$AJ20)*PBAMALI8%,"")</f>
        <v/>
      </c>
      <c r="Z20" s="469" t="str">
        <f>IFERROR(AVERAGE('PB(AMALI)'!$O20,'PB(AMALI)'!$Z20,'PB(AMALI)'!$AK20)*PBAMALI9%,"")</f>
        <v/>
      </c>
      <c r="AA20" s="469" t="str">
        <f>IFERROR(AVERAGE('PB(AMALI)'!$P20,'PB(AMALI)'!$AA20,'PB(AMALI)'!$AL20)*PBAMALI10%,"")</f>
        <v/>
      </c>
      <c r="AB20" s="470" t="str">
        <f t="shared" si="1"/>
        <v/>
      </c>
      <c r="AC20" s="474" t="str">
        <f t="shared" si="2"/>
        <v/>
      </c>
    </row>
    <row r="21" spans="1:29" ht="19.899999999999999" customHeight="1">
      <c r="A21" s="6">
        <v>10</v>
      </c>
      <c r="B21" s="425" t="str">
        <f>IF(OR(F21=0,F21=""),"",'DAFTAR PELAJAR'!B17)</f>
        <v>MUHAMMAD FAKHRULLAH BIN JAFFRI</v>
      </c>
      <c r="C21" s="381" t="str">
        <f>IF(OR(F21=0,F21=""),"",'DAFTAR PELAJAR'!C17)</f>
        <v>4 ETE</v>
      </c>
      <c r="D21" s="472">
        <f>IF(OR(F21=0,F21=""),"",'DAFTAR PELAJAR'!D17)</f>
        <v>980310065835</v>
      </c>
      <c r="E21" s="381" t="str">
        <f>IF(OR(F21=0,F21=""),"",'DAFTAR PELAJAR'!E17)</f>
        <v>K591CETE013</v>
      </c>
      <c r="F21" s="473">
        <f>IF('DAFTAR PELAJAR'!J17=0,"",'DAFTAR PELAJAR'!J17)</f>
        <v>1</v>
      </c>
      <c r="G21" s="4" t="str">
        <f>IFERROR(AVERAGE('PB(TEORI)'!$G21,'PB(TEORI)'!$R21,'PB(TEORI)'!$AC21)*PBTEORI1%,"")</f>
        <v/>
      </c>
      <c r="H21" s="456" t="str">
        <f>IFERROR(AVERAGE('PB(TEORI)'!$H21,'PB(TEORI)'!$S21,'PB(TEORI)'!$AD21)*PBTEORI2%,"")</f>
        <v/>
      </c>
      <c r="I21" s="456" t="str">
        <f>IFERROR(AVERAGE('PB(TEORI)'!$I21,'PB(TEORI)'!$T21,'PB(TEORI)'!$AE21)*PBTEORI3%,"")</f>
        <v/>
      </c>
      <c r="J21" s="456" t="str">
        <f>IFERROR(AVERAGE('PB(TEORI)'!$J21,'PB(TEORI)'!$U21,'PB(TEORI)'!$AF21)*PBTEORI4%,"")</f>
        <v/>
      </c>
      <c r="K21" s="456" t="str">
        <f>IFERROR(AVERAGE('PB(TEORI)'!$K21,'PB(TEORI)'!$V21,'PB(TEORI)'!$AG21)*PBTEORI5%,"")</f>
        <v/>
      </c>
      <c r="L21" s="456" t="str">
        <f>IFERROR(AVERAGE('PB(TEORI)'!$L21,'PB(TEORI)'!$W21,'PB(TEORI)'!$AH21)*PBTEORI6%,"")</f>
        <v/>
      </c>
      <c r="M21" s="456" t="str">
        <f>IFERROR(AVERAGE('PB(TEORI)'!$M21,'PB(TEORI)'!$X21,'[2]PB(TEORI'!$AG21)*PBTEORI7%,"")</f>
        <v/>
      </c>
      <c r="N21" s="467" t="str">
        <f>IFERROR(AVERAGE('PB(TEORI)'!$N21,'PB(TEORI)'!$Y21,'PB(TEORI)'!$AJ21)*PBTEORI8%,"")</f>
        <v/>
      </c>
      <c r="O21" s="467" t="str">
        <f>IFERROR(AVERAGE('PB(TEORI)'!$O21,'PB(TEORI)'!$Z21,'PB(TEORI)'!$AK21)*PBTEORI9%,"")</f>
        <v/>
      </c>
      <c r="P21" s="467" t="str">
        <f>IFERROR(AVERAGE('PB(TEORI)'!$P21,'PB(TEORI)'!$AA21,'PB(TEORI)'!$AL21)*PBTEORI10%,"")</f>
        <v/>
      </c>
      <c r="Q21" s="468" t="str">
        <f t="shared" si="0"/>
        <v/>
      </c>
      <c r="R21" s="469" t="str">
        <f>IFERROR(AVERAGE('PB(AMALI)'!$G21,'PB(AMALI)'!$R21,'PB(AMALI)'!$AC21)*PBAMALI1%,"")</f>
        <v/>
      </c>
      <c r="S21" s="469" t="str">
        <f>IFERROR(AVERAGE('PB(AMALI)'!$H21,'PB(AMALI)'!$S21,'PB(AMALI)'!$AD21)*PBAMALI2%,"")</f>
        <v/>
      </c>
      <c r="T21" s="469" t="str">
        <f>IFERROR(AVERAGE('PB(AMALI)'!$I21,'PB(AMALI)'!$T21,'PB(AMALI)'!$AE21)*PBAMALI3%,"")</f>
        <v/>
      </c>
      <c r="U21" s="469" t="str">
        <f>IFERROR(AVERAGE('PB(AMALI)'!$J21,'PB(AMALI)'!$U21,'PB(AMALI)'!$AF21)*PBAMALI4%,"")</f>
        <v/>
      </c>
      <c r="V21" s="469" t="str">
        <f>IFERROR(AVERAGE('PB(AMALI)'!$K21,'PB(AMALI)'!$V21,'PB(AMALI)'!$AG21)*PBAMALI5%,"")</f>
        <v/>
      </c>
      <c r="W21" s="469" t="str">
        <f>IFERROR(AVERAGE('PB(AMALI)'!$L21,'PB(AMALI)'!$W21,'PB(AMALI)'!$AH21)*PBAMALI6%,"")</f>
        <v/>
      </c>
      <c r="X21" s="469" t="str">
        <f>IFERROR(AVERAGE('PB(AMALI)'!$M21,'PB(AMALI)'!$X21,'[3]PB(AMALI'!$AG21)*PBAMALI7%,"")</f>
        <v/>
      </c>
      <c r="Y21" s="469" t="str">
        <f>IFERROR(AVERAGE('PB(AMALI)'!$N21,'PB(AMALI)'!$Y21,'PB(AMALI)'!$AJ21)*PBAMALI8%,"")</f>
        <v/>
      </c>
      <c r="Z21" s="469" t="str">
        <f>IFERROR(AVERAGE('PB(AMALI)'!$O21,'PB(AMALI)'!$Z21,'PB(AMALI)'!$AK21)*PBAMALI9%,"")</f>
        <v/>
      </c>
      <c r="AA21" s="469" t="str">
        <f>IFERROR(AVERAGE('PB(AMALI)'!$P21,'PB(AMALI)'!$AA21,'PB(AMALI)'!$AL21)*PBAMALI10%,"")</f>
        <v/>
      </c>
      <c r="AB21" s="470" t="str">
        <f t="shared" si="1"/>
        <v/>
      </c>
      <c r="AC21" s="474" t="str">
        <f t="shared" si="2"/>
        <v/>
      </c>
    </row>
    <row r="22" spans="1:29" ht="19.899999999999999" customHeight="1">
      <c r="A22" s="6">
        <v>11</v>
      </c>
      <c r="B22" s="475" t="str">
        <f>IF(OR(F22=0,F22=""),"",'DAFTAR PELAJAR'!B18)</f>
        <v>MUHAMMAD HAFIZUDDIN BIN SALEHUDDIN</v>
      </c>
      <c r="C22" s="381" t="str">
        <f>IF(OR(F22=0,F22=""),"",'DAFTAR PELAJAR'!C18)</f>
        <v>4 ETE</v>
      </c>
      <c r="D22" s="426" t="str">
        <f>IF(OR(F22=0,F22=""),"",'DAFTAR PELAJAR'!D18)</f>
        <v>981113065785</v>
      </c>
      <c r="E22" s="381" t="str">
        <f>IF(OR(F22=0,F22=""),"",'DAFTAR PELAJAR'!E18)</f>
        <v>K591CETE014</v>
      </c>
      <c r="F22" s="473">
        <f>IF('DAFTAR PELAJAR'!J18=0,"",'DAFTAR PELAJAR'!J18)</f>
        <v>1</v>
      </c>
      <c r="G22" s="4" t="str">
        <f>IFERROR(AVERAGE('PB(TEORI)'!$G22,'PB(TEORI)'!$R22,'PB(TEORI)'!$AC22)*PBTEORI1%,"")</f>
        <v/>
      </c>
      <c r="H22" s="456" t="str">
        <f>IFERROR(AVERAGE('PB(TEORI)'!$H22,'PB(TEORI)'!$S22,'PB(TEORI)'!$AD22)*PBTEORI2%,"")</f>
        <v/>
      </c>
      <c r="I22" s="456" t="str">
        <f>IFERROR(AVERAGE('PB(TEORI)'!$I22,'PB(TEORI)'!$T22,'PB(TEORI)'!$AE22)*PBTEORI3%,"")</f>
        <v/>
      </c>
      <c r="J22" s="456" t="str">
        <f>IFERROR(AVERAGE('PB(TEORI)'!$J22,'PB(TEORI)'!$U22,'PB(TEORI)'!$AF22)*PBTEORI4%,"")</f>
        <v/>
      </c>
      <c r="K22" s="456" t="str">
        <f>IFERROR(AVERAGE('PB(TEORI)'!$K22,'PB(TEORI)'!$V22,'PB(TEORI)'!$AG22)*PBTEORI5%,"")</f>
        <v/>
      </c>
      <c r="L22" s="456" t="str">
        <f>IFERROR(AVERAGE('PB(TEORI)'!$L22,'PB(TEORI)'!$W22,'PB(TEORI)'!$AH22)*PBTEORI6%,"")</f>
        <v/>
      </c>
      <c r="M22" s="456" t="str">
        <f>IFERROR(AVERAGE('PB(TEORI)'!$M22,'PB(TEORI)'!$X22,'[2]PB(TEORI'!$AG22)*PBTEORI7%,"")</f>
        <v/>
      </c>
      <c r="N22" s="467" t="str">
        <f>IFERROR(AVERAGE('PB(TEORI)'!$N22,'PB(TEORI)'!$Y22,'PB(TEORI)'!$AJ22)*PBTEORI8%,"")</f>
        <v/>
      </c>
      <c r="O22" s="467" t="str">
        <f>IFERROR(AVERAGE('PB(TEORI)'!$O22,'PB(TEORI)'!$Z22,'PB(TEORI)'!$AK22)*PBTEORI9%,"")</f>
        <v/>
      </c>
      <c r="P22" s="467" t="str">
        <f>IFERROR(AVERAGE('PB(TEORI)'!$P22,'PB(TEORI)'!$AA22,'PB(TEORI)'!$AL22)*PBTEORI10%,"")</f>
        <v/>
      </c>
      <c r="Q22" s="468" t="str">
        <f t="shared" si="0"/>
        <v/>
      </c>
      <c r="R22" s="469" t="str">
        <f>IFERROR(AVERAGE('PB(AMALI)'!$G22,'PB(AMALI)'!$R22,'PB(AMALI)'!$AC22)*PBAMALI1%,"")</f>
        <v/>
      </c>
      <c r="S22" s="469" t="str">
        <f>IFERROR(AVERAGE('PB(AMALI)'!$H22,'PB(AMALI)'!$S22,'PB(AMALI)'!$AD22)*PBAMALI2%,"")</f>
        <v/>
      </c>
      <c r="T22" s="469" t="str">
        <f>IFERROR(AVERAGE('PB(AMALI)'!$I22,'PB(AMALI)'!$T22,'PB(AMALI)'!$AE22)*PBAMALI3%,"")</f>
        <v/>
      </c>
      <c r="U22" s="469" t="str">
        <f>IFERROR(AVERAGE('PB(AMALI)'!$J22,'PB(AMALI)'!$U22,'PB(AMALI)'!$AF22)*PBAMALI4%,"")</f>
        <v/>
      </c>
      <c r="V22" s="469" t="str">
        <f>IFERROR(AVERAGE('PB(AMALI)'!$K22,'PB(AMALI)'!$V22,'PB(AMALI)'!$AG22)*PBAMALI5%,"")</f>
        <v/>
      </c>
      <c r="W22" s="469" t="str">
        <f>IFERROR(AVERAGE('PB(AMALI)'!$L22,'PB(AMALI)'!$W22,'PB(AMALI)'!$AH22)*PBAMALI6%,"")</f>
        <v/>
      </c>
      <c r="X22" s="469" t="str">
        <f>IFERROR(AVERAGE('PB(AMALI)'!$M22,'PB(AMALI)'!$X22,'[3]PB(AMALI'!$AG22)*PBAMALI7%,"")</f>
        <v/>
      </c>
      <c r="Y22" s="469" t="str">
        <f>IFERROR(AVERAGE('PB(AMALI)'!$N22,'PB(AMALI)'!$Y22,'PB(AMALI)'!$AJ22)*PBAMALI8%,"")</f>
        <v/>
      </c>
      <c r="Z22" s="469" t="str">
        <f>IFERROR(AVERAGE('PB(AMALI)'!$O22,'PB(AMALI)'!$Z22,'PB(AMALI)'!$AK22)*PBAMALI9%,"")</f>
        <v/>
      </c>
      <c r="AA22" s="469" t="str">
        <f>IFERROR(AVERAGE('PB(AMALI)'!$P22,'PB(AMALI)'!$AA22,'PB(AMALI)'!$AL22)*PBAMALI10%,"")</f>
        <v/>
      </c>
      <c r="AB22" s="470" t="str">
        <f t="shared" si="1"/>
        <v/>
      </c>
      <c r="AC22" s="474" t="str">
        <f t="shared" si="2"/>
        <v/>
      </c>
    </row>
    <row r="23" spans="1:29" ht="19.899999999999999" customHeight="1">
      <c r="A23" s="6">
        <v>12</v>
      </c>
      <c r="B23" s="425" t="str">
        <f>IF(OR(F23=0,F23=""),"",'DAFTAR PELAJAR'!B19)</f>
        <v>MUHAMMAD IKHWAN BIN ZULKIPLI</v>
      </c>
      <c r="C23" s="381" t="str">
        <f>IF(OR(F23=0,F23=""),"",'DAFTAR PELAJAR'!C19)</f>
        <v>4 ETE</v>
      </c>
      <c r="D23" s="472" t="str">
        <f>IF(OR(F23=0,F23=""),"",'DAFTAR PELAJAR'!D19)</f>
        <v>980123065629</v>
      </c>
      <c r="E23" s="381" t="str">
        <f>IF(OR(F23=0,F23=""),"",'DAFTAR PELAJAR'!E19)</f>
        <v>K591CETE015</v>
      </c>
      <c r="F23" s="473">
        <f>IF('DAFTAR PELAJAR'!J19=0,"",'DAFTAR PELAJAR'!J19)</f>
        <v>1</v>
      </c>
      <c r="G23" s="4" t="str">
        <f>IFERROR(AVERAGE('PB(TEORI)'!$G23,'PB(TEORI)'!$R23,'PB(TEORI)'!$AC23)*PBTEORI1%,"")</f>
        <v/>
      </c>
      <c r="H23" s="456" t="str">
        <f>IFERROR(AVERAGE('PB(TEORI)'!$H23,'PB(TEORI)'!$S23,'PB(TEORI)'!$AD23)*PBTEORI2%,"")</f>
        <v/>
      </c>
      <c r="I23" s="456" t="str">
        <f>IFERROR(AVERAGE('PB(TEORI)'!$I23,'PB(TEORI)'!$T23,'PB(TEORI)'!$AE23)*PBTEORI3%,"")</f>
        <v/>
      </c>
      <c r="J23" s="456" t="str">
        <f>IFERROR(AVERAGE('PB(TEORI)'!$J23,'PB(TEORI)'!$U23,'PB(TEORI)'!$AF23)*PBTEORI4%,"")</f>
        <v/>
      </c>
      <c r="K23" s="456" t="str">
        <f>IFERROR(AVERAGE('PB(TEORI)'!$K23,'PB(TEORI)'!$V23,'PB(TEORI)'!$AG23)*PBTEORI5%,"")</f>
        <v/>
      </c>
      <c r="L23" s="456" t="str">
        <f>IFERROR(AVERAGE('PB(TEORI)'!$L23,'PB(TEORI)'!$W23,'PB(TEORI)'!$AH23)*PBTEORI6%,"")</f>
        <v/>
      </c>
      <c r="M23" s="456" t="str">
        <f>IFERROR(AVERAGE('PB(TEORI)'!$M23,'PB(TEORI)'!$X23,'[2]PB(TEORI'!$AG23)*PBTEORI7%,"")</f>
        <v/>
      </c>
      <c r="N23" s="467" t="str">
        <f>IFERROR(AVERAGE('PB(TEORI)'!$N23,'PB(TEORI)'!$Y23,'PB(TEORI)'!$AJ23)*PBTEORI8%,"")</f>
        <v/>
      </c>
      <c r="O23" s="467" t="str">
        <f>IFERROR(AVERAGE('PB(TEORI)'!$O23,'PB(TEORI)'!$Z23,'PB(TEORI)'!$AK23)*PBTEORI9%,"")</f>
        <v/>
      </c>
      <c r="P23" s="467" t="str">
        <f>IFERROR(AVERAGE('PB(TEORI)'!$P23,'PB(TEORI)'!$AA23,'PB(TEORI)'!$AL23)*PBTEORI10%,"")</f>
        <v/>
      </c>
      <c r="Q23" s="468" t="str">
        <f t="shared" si="0"/>
        <v/>
      </c>
      <c r="R23" s="469" t="str">
        <f>IFERROR(AVERAGE('PB(AMALI)'!$G23,'PB(AMALI)'!$R23,'PB(AMALI)'!$AC23)*PBAMALI1%,"")</f>
        <v/>
      </c>
      <c r="S23" s="469" t="str">
        <f>IFERROR(AVERAGE('PB(AMALI)'!$H23,'PB(AMALI)'!$S23,'PB(AMALI)'!$AD23)*PBAMALI2%,"")</f>
        <v/>
      </c>
      <c r="T23" s="469" t="str">
        <f>IFERROR(AVERAGE('PB(AMALI)'!$I23,'PB(AMALI)'!$T23,'PB(AMALI)'!$AE23)*PBAMALI3%,"")</f>
        <v/>
      </c>
      <c r="U23" s="469" t="str">
        <f>IFERROR(AVERAGE('PB(AMALI)'!$J23,'PB(AMALI)'!$U23,'PB(AMALI)'!$AF23)*PBAMALI4%,"")</f>
        <v/>
      </c>
      <c r="V23" s="469" t="str">
        <f>IFERROR(AVERAGE('PB(AMALI)'!$K23,'PB(AMALI)'!$V23,'PB(AMALI)'!$AG23)*PBAMALI5%,"")</f>
        <v/>
      </c>
      <c r="W23" s="469" t="str">
        <f>IFERROR(AVERAGE('PB(AMALI)'!$L23,'PB(AMALI)'!$W23,'PB(AMALI)'!$AH23)*PBAMALI6%,"")</f>
        <v/>
      </c>
      <c r="X23" s="469" t="str">
        <f>IFERROR(AVERAGE('PB(AMALI)'!$M23,'PB(AMALI)'!$X23,'[3]PB(AMALI'!$AG23)*PBAMALI7%,"")</f>
        <v/>
      </c>
      <c r="Y23" s="469" t="str">
        <f>IFERROR(AVERAGE('PB(AMALI)'!$N23,'PB(AMALI)'!$Y23,'PB(AMALI)'!$AJ23)*PBAMALI8%,"")</f>
        <v/>
      </c>
      <c r="Z23" s="469" t="str">
        <f>IFERROR(AVERAGE('PB(AMALI)'!$O23,'PB(AMALI)'!$Z23,'PB(AMALI)'!$AK23)*PBAMALI9%,"")</f>
        <v/>
      </c>
      <c r="AA23" s="469" t="str">
        <f>IFERROR(AVERAGE('PB(AMALI)'!$P23,'PB(AMALI)'!$AA23,'PB(AMALI)'!$AL23)*PBAMALI10%,"")</f>
        <v/>
      </c>
      <c r="AB23" s="470" t="str">
        <f t="shared" si="1"/>
        <v/>
      </c>
      <c r="AC23" s="474" t="str">
        <f t="shared" si="2"/>
        <v/>
      </c>
    </row>
    <row r="24" spans="1:29" ht="19.899999999999999" customHeight="1">
      <c r="A24" s="6">
        <v>13</v>
      </c>
      <c r="B24" s="425" t="str">
        <f>IF(OR(F24=0,F24=""),"",'DAFTAR PELAJAR'!B20)</f>
        <v>MUHAMMAD SYAHIRAN IZZ BIN MAT NOH</v>
      </c>
      <c r="C24" s="381" t="str">
        <f>IF(OR(F24=0,F24=""),"",'DAFTAR PELAJAR'!C20)</f>
        <v>4 ETE</v>
      </c>
      <c r="D24" s="472" t="str">
        <f>IF(OR(F24=0,F24=""),"",'DAFTAR PELAJAR'!D20)</f>
        <v>981013065809</v>
      </c>
      <c r="E24" s="381" t="str">
        <f>IF(OR(F24=0,F24=""),"",'DAFTAR PELAJAR'!E20)</f>
        <v>K591CETE016</v>
      </c>
      <c r="F24" s="473">
        <f>IF('DAFTAR PELAJAR'!J20=0,"",'DAFTAR PELAJAR'!J20)</f>
        <v>1</v>
      </c>
      <c r="G24" s="4" t="str">
        <f>IFERROR(AVERAGE('PB(TEORI)'!$G24,'PB(TEORI)'!$R24,'PB(TEORI)'!$AC24)*PBTEORI1%,"")</f>
        <v/>
      </c>
      <c r="H24" s="456" t="str">
        <f>IFERROR(AVERAGE('PB(TEORI)'!$H24,'PB(TEORI)'!$S24,'PB(TEORI)'!$AD24)*PBTEORI2%,"")</f>
        <v/>
      </c>
      <c r="I24" s="456" t="str">
        <f>IFERROR(AVERAGE('PB(TEORI)'!$I24,'PB(TEORI)'!$T24,'PB(TEORI)'!$AE24)*PBTEORI3%,"")</f>
        <v/>
      </c>
      <c r="J24" s="456" t="str">
        <f>IFERROR(AVERAGE('PB(TEORI)'!$J24,'PB(TEORI)'!$U24,'PB(TEORI)'!$AF24)*PBTEORI4%,"")</f>
        <v/>
      </c>
      <c r="K24" s="456" t="str">
        <f>IFERROR(AVERAGE('PB(TEORI)'!$K24,'PB(TEORI)'!$V24,'PB(TEORI)'!$AG24)*PBTEORI5%,"")</f>
        <v/>
      </c>
      <c r="L24" s="456" t="str">
        <f>IFERROR(AVERAGE('PB(TEORI)'!$L24,'PB(TEORI)'!$W24,'PB(TEORI)'!$AH24)*PBTEORI6%,"")</f>
        <v/>
      </c>
      <c r="M24" s="456" t="str">
        <f>IFERROR(AVERAGE('PB(TEORI)'!$M24,'PB(TEORI)'!$X24,'[2]PB(TEORI'!$AG24)*PBTEORI7%,"")</f>
        <v/>
      </c>
      <c r="N24" s="467" t="str">
        <f>IFERROR(AVERAGE('PB(TEORI)'!$N24,'PB(TEORI)'!$Y24,'PB(TEORI)'!$AJ24)*PBTEORI8%,"")</f>
        <v/>
      </c>
      <c r="O24" s="467" t="str">
        <f>IFERROR(AVERAGE('PB(TEORI)'!$O24,'PB(TEORI)'!$Z24,'PB(TEORI)'!$AK24)*PBTEORI9%,"")</f>
        <v/>
      </c>
      <c r="P24" s="467" t="str">
        <f>IFERROR(AVERAGE('PB(TEORI)'!$P24,'PB(TEORI)'!$AA24,'PB(TEORI)'!$AL24)*PBTEORI10%,"")</f>
        <v/>
      </c>
      <c r="Q24" s="468" t="str">
        <f t="shared" si="0"/>
        <v/>
      </c>
      <c r="R24" s="469" t="str">
        <f>IFERROR(AVERAGE('PB(AMALI)'!$G24,'PB(AMALI)'!$R24,'PB(AMALI)'!$AC24)*PBAMALI1%,"")</f>
        <v/>
      </c>
      <c r="S24" s="469" t="str">
        <f>IFERROR(AVERAGE('PB(AMALI)'!$H24,'PB(AMALI)'!$S24,'PB(AMALI)'!$AD24)*PBAMALI2%,"")</f>
        <v/>
      </c>
      <c r="T24" s="469" t="str">
        <f>IFERROR(AVERAGE('PB(AMALI)'!$I24,'PB(AMALI)'!$T24,'PB(AMALI)'!$AE24)*PBAMALI3%,"")</f>
        <v/>
      </c>
      <c r="U24" s="469" t="str">
        <f>IFERROR(AVERAGE('PB(AMALI)'!$J24,'PB(AMALI)'!$U24,'PB(AMALI)'!$AF24)*PBAMALI4%,"")</f>
        <v/>
      </c>
      <c r="V24" s="469" t="str">
        <f>IFERROR(AVERAGE('PB(AMALI)'!$K24,'PB(AMALI)'!$V24,'PB(AMALI)'!$AG24)*PBAMALI5%,"")</f>
        <v/>
      </c>
      <c r="W24" s="469" t="str">
        <f>IFERROR(AVERAGE('PB(AMALI)'!$L24,'PB(AMALI)'!$W24,'PB(AMALI)'!$AH24)*PBAMALI6%,"")</f>
        <v/>
      </c>
      <c r="X24" s="469" t="str">
        <f>IFERROR(AVERAGE('PB(AMALI)'!$M24,'PB(AMALI)'!$X24,'[3]PB(AMALI'!$AG24)*PBAMALI7%,"")</f>
        <v/>
      </c>
      <c r="Y24" s="469" t="str">
        <f>IFERROR(AVERAGE('PB(AMALI)'!$N24,'PB(AMALI)'!$Y24,'PB(AMALI)'!$AJ24)*PBAMALI8%,"")</f>
        <v/>
      </c>
      <c r="Z24" s="469" t="str">
        <f>IFERROR(AVERAGE('PB(AMALI)'!$O24,'PB(AMALI)'!$Z24,'PB(AMALI)'!$AK24)*PBAMALI9%,"")</f>
        <v/>
      </c>
      <c r="AA24" s="469" t="str">
        <f>IFERROR(AVERAGE('PB(AMALI)'!$P24,'PB(AMALI)'!$AA24,'PB(AMALI)'!$AL24)*PBAMALI10%,"")</f>
        <v/>
      </c>
      <c r="AB24" s="470" t="str">
        <f t="shared" si="1"/>
        <v/>
      </c>
      <c r="AC24" s="474" t="str">
        <f t="shared" si="2"/>
        <v/>
      </c>
    </row>
    <row r="25" spans="1:29" ht="19.899999999999999" customHeight="1">
      <c r="A25" s="6">
        <v>14</v>
      </c>
      <c r="B25" s="425" t="str">
        <f>IF(OR(F25=0,F25=""),"",'DAFTAR PELAJAR'!B21)</f>
        <v>MUHAMMAD ZAKI BIN DAUD</v>
      </c>
      <c r="C25" s="381" t="str">
        <f>IF(OR(F25=0,F25=""),"",'DAFTAR PELAJAR'!C21)</f>
        <v>4 ETE</v>
      </c>
      <c r="D25" s="472" t="str">
        <f>IF(OR(F25=0,F25=""),"",'DAFTAR PELAJAR'!D21)</f>
        <v>981031065183</v>
      </c>
      <c r="E25" s="381" t="str">
        <f>IF(OR(F25=0,F25=""),"",'DAFTAR PELAJAR'!E21)</f>
        <v>K591CETE017</v>
      </c>
      <c r="F25" s="473">
        <f>IF('DAFTAR PELAJAR'!J21=0,"",'DAFTAR PELAJAR'!J21)</f>
        <v>1</v>
      </c>
      <c r="G25" s="4" t="str">
        <f>IFERROR(AVERAGE('PB(TEORI)'!$G25,'PB(TEORI)'!$R25,'PB(TEORI)'!$AC25)*PBTEORI1%,"")</f>
        <v/>
      </c>
      <c r="H25" s="456" t="str">
        <f>IFERROR(AVERAGE('PB(TEORI)'!$H25,'PB(TEORI)'!$S25,'PB(TEORI)'!$AD25)*PBTEORI2%,"")</f>
        <v/>
      </c>
      <c r="I25" s="456" t="str">
        <f>IFERROR(AVERAGE('PB(TEORI)'!$I25,'PB(TEORI)'!$T25,'PB(TEORI)'!$AE25)*PBTEORI3%,"")</f>
        <v/>
      </c>
      <c r="J25" s="456" t="str">
        <f>IFERROR(AVERAGE('PB(TEORI)'!$J25,'PB(TEORI)'!$U25,'PB(TEORI)'!$AF25)*PBTEORI4%,"")</f>
        <v/>
      </c>
      <c r="K25" s="456" t="str">
        <f>IFERROR(AVERAGE('PB(TEORI)'!$K25,'PB(TEORI)'!$V25,'PB(TEORI)'!$AG25)*PBTEORI5%,"")</f>
        <v/>
      </c>
      <c r="L25" s="456" t="str">
        <f>IFERROR(AVERAGE('PB(TEORI)'!$L25,'PB(TEORI)'!$W25,'PB(TEORI)'!$AH25)*PBTEORI6%,"")</f>
        <v/>
      </c>
      <c r="M25" s="456" t="str">
        <f>IFERROR(AVERAGE('PB(TEORI)'!$M25,'PB(TEORI)'!$X25,'[2]PB(TEORI'!$AG25)*PBTEORI7%,"")</f>
        <v/>
      </c>
      <c r="N25" s="467" t="str">
        <f>IFERROR(AVERAGE('PB(TEORI)'!$N25,'PB(TEORI)'!$Y25,'PB(TEORI)'!$AJ25)*PBTEORI8%,"")</f>
        <v/>
      </c>
      <c r="O25" s="467" t="str">
        <f>IFERROR(AVERAGE('PB(TEORI)'!$O25,'PB(TEORI)'!$Z25,'PB(TEORI)'!$AK25)*PBTEORI9%,"")</f>
        <v/>
      </c>
      <c r="P25" s="467" t="str">
        <f>IFERROR(AVERAGE('PB(TEORI)'!$P25,'PB(TEORI)'!$AA25,'PB(TEORI)'!$AL25)*PBTEORI10%,"")</f>
        <v/>
      </c>
      <c r="Q25" s="468" t="str">
        <f t="shared" si="0"/>
        <v/>
      </c>
      <c r="R25" s="469" t="str">
        <f>IFERROR(AVERAGE('PB(AMALI)'!$G25,'PB(AMALI)'!$R25,'PB(AMALI)'!$AC25)*PBAMALI1%,"")</f>
        <v/>
      </c>
      <c r="S25" s="469" t="str">
        <f>IFERROR(AVERAGE('PB(AMALI)'!$H25,'PB(AMALI)'!$S25,'PB(AMALI)'!$AD25)*PBAMALI2%,"")</f>
        <v/>
      </c>
      <c r="T25" s="469" t="str">
        <f>IFERROR(AVERAGE('PB(AMALI)'!$I25,'PB(AMALI)'!$T25,'PB(AMALI)'!$AE25)*PBAMALI3%,"")</f>
        <v/>
      </c>
      <c r="U25" s="469" t="str">
        <f>IFERROR(AVERAGE('PB(AMALI)'!$J25,'PB(AMALI)'!$U25,'PB(AMALI)'!$AF25)*PBAMALI4%,"")</f>
        <v/>
      </c>
      <c r="V25" s="469" t="str">
        <f>IFERROR(AVERAGE('PB(AMALI)'!$K25,'PB(AMALI)'!$V25,'PB(AMALI)'!$AG25)*PBAMALI5%,"")</f>
        <v/>
      </c>
      <c r="W25" s="469" t="str">
        <f>IFERROR(AVERAGE('PB(AMALI)'!$L25,'PB(AMALI)'!$W25,'PB(AMALI)'!$AH25)*PBAMALI6%,"")</f>
        <v/>
      </c>
      <c r="X25" s="469" t="str">
        <f>IFERROR(AVERAGE('PB(AMALI)'!$M25,'PB(AMALI)'!$X25,'[3]PB(AMALI'!$AG25)*PBAMALI7%,"")</f>
        <v/>
      </c>
      <c r="Y25" s="469" t="str">
        <f>IFERROR(AVERAGE('PB(AMALI)'!$N25,'PB(AMALI)'!$Y25,'PB(AMALI)'!$AJ25)*PBAMALI8%,"")</f>
        <v/>
      </c>
      <c r="Z25" s="469" t="str">
        <f>IFERROR(AVERAGE('PB(AMALI)'!$O25,'PB(AMALI)'!$Z25,'PB(AMALI)'!$AK25)*PBAMALI9%,"")</f>
        <v/>
      </c>
      <c r="AA25" s="469" t="str">
        <f>IFERROR(AVERAGE('PB(AMALI)'!$P25,'PB(AMALI)'!$AA25,'PB(AMALI)'!$AL25)*PBAMALI10%,"")</f>
        <v/>
      </c>
      <c r="AB25" s="470" t="str">
        <f t="shared" si="1"/>
        <v/>
      </c>
      <c r="AC25" s="474" t="str">
        <f t="shared" si="2"/>
        <v/>
      </c>
    </row>
    <row r="26" spans="1:29" ht="19.899999999999999" customHeight="1">
      <c r="A26" s="6">
        <v>15</v>
      </c>
      <c r="B26" s="425" t="str">
        <f>IF(OR(F26=0,F26=""),"",'DAFTAR PELAJAR'!B22)</f>
        <v>NUR ATHIRAH AUNI BINTI MOHAMED ARIF</v>
      </c>
      <c r="C26" s="381" t="str">
        <f>IF(OR(F26=0,F26=""),"",'DAFTAR PELAJAR'!C22)</f>
        <v>4 ETE</v>
      </c>
      <c r="D26" s="472" t="str">
        <f>IF(OR(F26=0,F26=""),"",'DAFTAR PELAJAR'!D22)</f>
        <v>980907075788</v>
      </c>
      <c r="E26" s="381" t="str">
        <f>IF(OR(F26=0,F26=""),"",'DAFTAR PELAJAR'!E22)</f>
        <v>K591CETE019</v>
      </c>
      <c r="F26" s="473">
        <f>IF('DAFTAR PELAJAR'!J22=0,"",'DAFTAR PELAJAR'!J22)</f>
        <v>1</v>
      </c>
      <c r="G26" s="4" t="str">
        <f>IFERROR(AVERAGE('PB(TEORI)'!$G26,'PB(TEORI)'!$R26,'PB(TEORI)'!$AC26)*PBTEORI1%,"")</f>
        <v/>
      </c>
      <c r="H26" s="456" t="str">
        <f>IFERROR(AVERAGE('PB(TEORI)'!$H26,'PB(TEORI)'!$S26,'PB(TEORI)'!$AD26)*PBTEORI2%,"")</f>
        <v/>
      </c>
      <c r="I26" s="456" t="str">
        <f>IFERROR(AVERAGE('PB(TEORI)'!$I26,'PB(TEORI)'!$T26,'PB(TEORI)'!$AE26)*PBTEORI3%,"")</f>
        <v/>
      </c>
      <c r="J26" s="456" t="str">
        <f>IFERROR(AVERAGE('PB(TEORI)'!$J26,'PB(TEORI)'!$U26,'PB(TEORI)'!$AF26)*PBTEORI4%,"")</f>
        <v/>
      </c>
      <c r="K26" s="456" t="str">
        <f>IFERROR(AVERAGE('PB(TEORI)'!$K26,'PB(TEORI)'!$V26,'PB(TEORI)'!$AG26)*PBTEORI5%,"")</f>
        <v/>
      </c>
      <c r="L26" s="456" t="str">
        <f>IFERROR(AVERAGE('PB(TEORI)'!$L26,'PB(TEORI)'!$W26,'PB(TEORI)'!$AH26)*PBTEORI6%,"")</f>
        <v/>
      </c>
      <c r="M26" s="456" t="str">
        <f>IFERROR(AVERAGE('PB(TEORI)'!$M26,'PB(TEORI)'!$X26,'[2]PB(TEORI'!$AG26)*PBTEORI7%,"")</f>
        <v/>
      </c>
      <c r="N26" s="467" t="str">
        <f>IFERROR(AVERAGE('PB(TEORI)'!$N26,'PB(TEORI)'!$Y26,'PB(TEORI)'!$AJ26)*PBTEORI8%,"")</f>
        <v/>
      </c>
      <c r="O26" s="467" t="str">
        <f>IFERROR(AVERAGE('PB(TEORI)'!$O26,'PB(TEORI)'!$Z26,'PB(TEORI)'!$AK26)*PBTEORI9%,"")</f>
        <v/>
      </c>
      <c r="P26" s="467" t="str">
        <f>IFERROR(AVERAGE('PB(TEORI)'!$P26,'PB(TEORI)'!$AA26,'PB(TEORI)'!$AL26)*PBTEORI10%,"")</f>
        <v/>
      </c>
      <c r="Q26" s="468" t="str">
        <f t="shared" si="0"/>
        <v/>
      </c>
      <c r="R26" s="469" t="str">
        <f>IFERROR(AVERAGE('PB(AMALI)'!$G26,'PB(AMALI)'!$R26,'PB(AMALI)'!$AC26)*PBAMALI1%,"")</f>
        <v/>
      </c>
      <c r="S26" s="469" t="str">
        <f>IFERROR(AVERAGE('PB(AMALI)'!$H26,'PB(AMALI)'!$S26,'PB(AMALI)'!$AD26)*PBAMALI2%,"")</f>
        <v/>
      </c>
      <c r="T26" s="469" t="str">
        <f>IFERROR(AVERAGE('PB(AMALI)'!$I26,'PB(AMALI)'!$T26,'PB(AMALI)'!$AE26)*PBAMALI3%,"")</f>
        <v/>
      </c>
      <c r="U26" s="469" t="str">
        <f>IFERROR(AVERAGE('PB(AMALI)'!$J26,'PB(AMALI)'!$U26,'PB(AMALI)'!$AF26)*PBAMALI4%,"")</f>
        <v/>
      </c>
      <c r="V26" s="469" t="str">
        <f>IFERROR(AVERAGE('PB(AMALI)'!$K26,'PB(AMALI)'!$V26,'PB(AMALI)'!$AG26)*PBAMALI5%,"")</f>
        <v/>
      </c>
      <c r="W26" s="469" t="str">
        <f>IFERROR(AVERAGE('PB(AMALI)'!$L26,'PB(AMALI)'!$W26,'PB(AMALI)'!$AH26)*PBAMALI6%,"")</f>
        <v/>
      </c>
      <c r="X26" s="469" t="str">
        <f>IFERROR(AVERAGE('PB(AMALI)'!$M26,'PB(AMALI)'!$X26,'[3]PB(AMALI'!$AG26)*PBAMALI7%,"")</f>
        <v/>
      </c>
      <c r="Y26" s="469" t="str">
        <f>IFERROR(AVERAGE('PB(AMALI)'!$N26,'PB(AMALI)'!$Y26,'PB(AMALI)'!$AJ26)*PBAMALI8%,"")</f>
        <v/>
      </c>
      <c r="Z26" s="469" t="str">
        <f>IFERROR(AVERAGE('PB(AMALI)'!$O26,'PB(AMALI)'!$Z26,'PB(AMALI)'!$AK26)*PBAMALI9%,"")</f>
        <v/>
      </c>
      <c r="AA26" s="469" t="str">
        <f>IFERROR(AVERAGE('PB(AMALI)'!$P26,'PB(AMALI)'!$AA26,'PB(AMALI)'!$AL26)*PBAMALI10%,"")</f>
        <v/>
      </c>
      <c r="AB26" s="470" t="str">
        <f t="shared" si="1"/>
        <v/>
      </c>
      <c r="AC26" s="474" t="str">
        <f t="shared" si="2"/>
        <v/>
      </c>
    </row>
    <row r="27" spans="1:29" ht="19.899999999999999" customHeight="1">
      <c r="A27" s="6">
        <v>16</v>
      </c>
      <c r="B27" s="425" t="str">
        <f>IF(OR(F27=0,F27=""),"",'DAFTAR PELAJAR'!B23)</f>
        <v>NUR AZRI HUSNINA BINTI SARMUJI</v>
      </c>
      <c r="C27" s="381" t="str">
        <f>IF(OR(F27=0,F27=""),"",'DAFTAR PELAJAR'!C23)</f>
        <v>4 ETE</v>
      </c>
      <c r="D27" s="472" t="str">
        <f>IF(OR(F27=0,F27=""),"",'DAFTAR PELAJAR'!D23)</f>
        <v>980422106558</v>
      </c>
      <c r="E27" s="381" t="str">
        <f>IF(OR(F27=0,F27=""),"",'DAFTAR PELAJAR'!E23)</f>
        <v>K591CETE020</v>
      </c>
      <c r="F27" s="473">
        <f>IF('DAFTAR PELAJAR'!J23=0,"",'DAFTAR PELAJAR'!J23)</f>
        <v>1</v>
      </c>
      <c r="G27" s="4" t="str">
        <f>IFERROR(AVERAGE('PB(TEORI)'!$G27,'PB(TEORI)'!$R27,'PB(TEORI)'!$AC27)*PBTEORI1%,"")</f>
        <v/>
      </c>
      <c r="H27" s="456" t="str">
        <f>IFERROR(AVERAGE('PB(TEORI)'!$H27,'PB(TEORI)'!$S27,'PB(TEORI)'!$AD27)*PBTEORI2%,"")</f>
        <v/>
      </c>
      <c r="I27" s="456" t="str">
        <f>IFERROR(AVERAGE('PB(TEORI)'!$I27,'PB(TEORI)'!$T27,'PB(TEORI)'!$AE27)*PBTEORI3%,"")</f>
        <v/>
      </c>
      <c r="J27" s="456" t="str">
        <f>IFERROR(AVERAGE('PB(TEORI)'!$J27,'PB(TEORI)'!$U27,'PB(TEORI)'!$AF27)*PBTEORI4%,"")</f>
        <v/>
      </c>
      <c r="K27" s="456" t="str">
        <f>IFERROR(AVERAGE('PB(TEORI)'!$K27,'PB(TEORI)'!$V27,'PB(TEORI)'!$AG27)*PBTEORI5%,"")</f>
        <v/>
      </c>
      <c r="L27" s="456" t="str">
        <f>IFERROR(AVERAGE('PB(TEORI)'!$L27,'PB(TEORI)'!$W27,'PB(TEORI)'!$AH27)*PBTEORI6%,"")</f>
        <v/>
      </c>
      <c r="M27" s="456" t="str">
        <f>IFERROR(AVERAGE('PB(TEORI)'!$M27,'PB(TEORI)'!$X27,'[2]PB(TEORI'!$AG27)*PBTEORI7%,"")</f>
        <v/>
      </c>
      <c r="N27" s="467" t="str">
        <f>IFERROR(AVERAGE('PB(TEORI)'!$N27,'PB(TEORI)'!$Y27,'PB(TEORI)'!$AJ27)*PBTEORI8%,"")</f>
        <v/>
      </c>
      <c r="O27" s="467" t="str">
        <f>IFERROR(AVERAGE('PB(TEORI)'!$O27,'PB(TEORI)'!$Z27,'PB(TEORI)'!$AK27)*PBTEORI9%,"")</f>
        <v/>
      </c>
      <c r="P27" s="467" t="str">
        <f>IFERROR(AVERAGE('PB(TEORI)'!$P27,'PB(TEORI)'!$AA27,'PB(TEORI)'!$AL27)*PBTEORI10%,"")</f>
        <v/>
      </c>
      <c r="Q27" s="468" t="str">
        <f t="shared" si="0"/>
        <v/>
      </c>
      <c r="R27" s="469" t="str">
        <f>IFERROR(AVERAGE('PB(AMALI)'!$G27,'PB(AMALI)'!$R27,'PB(AMALI)'!$AC27)*PBAMALI1%,"")</f>
        <v/>
      </c>
      <c r="S27" s="469" t="str">
        <f>IFERROR(AVERAGE('PB(AMALI)'!$H27,'PB(AMALI)'!$S27,'PB(AMALI)'!$AD27)*PBAMALI2%,"")</f>
        <v/>
      </c>
      <c r="T27" s="469" t="str">
        <f>IFERROR(AVERAGE('PB(AMALI)'!$I27,'PB(AMALI)'!$T27,'PB(AMALI)'!$AE27)*PBAMALI3%,"")</f>
        <v/>
      </c>
      <c r="U27" s="469" t="str">
        <f>IFERROR(AVERAGE('PB(AMALI)'!$J27,'PB(AMALI)'!$U27,'PB(AMALI)'!$AF27)*PBAMALI4%,"")</f>
        <v/>
      </c>
      <c r="V27" s="469" t="str">
        <f>IFERROR(AVERAGE('PB(AMALI)'!$K27,'PB(AMALI)'!$V27,'PB(AMALI)'!$AG27)*PBAMALI5%,"")</f>
        <v/>
      </c>
      <c r="W27" s="469" t="str">
        <f>IFERROR(AVERAGE('PB(AMALI)'!$L27,'PB(AMALI)'!$W27,'PB(AMALI)'!$AH27)*PBAMALI6%,"")</f>
        <v/>
      </c>
      <c r="X27" s="469" t="str">
        <f>IFERROR(AVERAGE('PB(AMALI)'!$M27,'PB(AMALI)'!$X27,'[3]PB(AMALI'!$AG27)*PBAMALI7%,"")</f>
        <v/>
      </c>
      <c r="Y27" s="469" t="str">
        <f>IFERROR(AVERAGE('PB(AMALI)'!$N27,'PB(AMALI)'!$Y27,'PB(AMALI)'!$AJ27)*PBAMALI8%,"")</f>
        <v/>
      </c>
      <c r="Z27" s="469" t="str">
        <f>IFERROR(AVERAGE('PB(AMALI)'!$O27,'PB(AMALI)'!$Z27,'PB(AMALI)'!$AK27)*PBAMALI9%,"")</f>
        <v/>
      </c>
      <c r="AA27" s="469" t="str">
        <f>IFERROR(AVERAGE('PB(AMALI)'!$P27,'PB(AMALI)'!$AA27,'PB(AMALI)'!$AL27)*PBAMALI10%,"")</f>
        <v/>
      </c>
      <c r="AB27" s="470" t="str">
        <f t="shared" si="1"/>
        <v/>
      </c>
      <c r="AC27" s="474" t="str">
        <f t="shared" si="2"/>
        <v/>
      </c>
    </row>
    <row r="28" spans="1:29" ht="19.899999999999999" customHeight="1">
      <c r="A28" s="6">
        <v>17</v>
      </c>
      <c r="B28" s="425" t="str">
        <f>IF(OR(F28=0,F28=""),"",'DAFTAR PELAJAR'!B24)</f>
        <v>NURUL AMIRA SYAFIQAH BINTI AZLI</v>
      </c>
      <c r="C28" s="381" t="str">
        <f>IF(OR(F28=0,F28=""),"",'DAFTAR PELAJAR'!C24)</f>
        <v>4 ETE</v>
      </c>
      <c r="D28" s="472" t="str">
        <f>IF(OR(F28=0,F28=""),"",'DAFTAR PELAJAR'!D24)</f>
        <v>981024065134</v>
      </c>
      <c r="E28" s="381" t="str">
        <f>IF(OR(F28=0,F28=""),"",'DAFTAR PELAJAR'!E24)</f>
        <v>K591CETE021</v>
      </c>
      <c r="F28" s="473">
        <f>IF('DAFTAR PELAJAR'!J24=0,"",'DAFTAR PELAJAR'!J24)</f>
        <v>1</v>
      </c>
      <c r="G28" s="4" t="str">
        <f>IFERROR(AVERAGE('PB(TEORI)'!$G28,'PB(TEORI)'!$R28,'PB(TEORI)'!$AC28)*PBTEORI1%,"")</f>
        <v/>
      </c>
      <c r="H28" s="456" t="str">
        <f>IFERROR(AVERAGE('PB(TEORI)'!$H28,'PB(TEORI)'!$S28,'PB(TEORI)'!$AD28)*PBTEORI2%,"")</f>
        <v/>
      </c>
      <c r="I28" s="456" t="str">
        <f>IFERROR(AVERAGE('PB(TEORI)'!$I28,'PB(TEORI)'!$T28,'PB(TEORI)'!$AE28)*PBTEORI3%,"")</f>
        <v/>
      </c>
      <c r="J28" s="456" t="str">
        <f>IFERROR(AVERAGE('PB(TEORI)'!$J28,'PB(TEORI)'!$U28,'PB(TEORI)'!$AF28)*PBTEORI4%,"")</f>
        <v/>
      </c>
      <c r="K28" s="456" t="str">
        <f>IFERROR(AVERAGE('PB(TEORI)'!$K28,'PB(TEORI)'!$V28,'PB(TEORI)'!$AG28)*PBTEORI5%,"")</f>
        <v/>
      </c>
      <c r="L28" s="456" t="str">
        <f>IFERROR(AVERAGE('PB(TEORI)'!$L28,'PB(TEORI)'!$W28,'PB(TEORI)'!$AH28)*PBTEORI6%,"")</f>
        <v/>
      </c>
      <c r="M28" s="456" t="str">
        <f>IFERROR(AVERAGE('PB(TEORI)'!$M28,'PB(TEORI)'!$X28,'[2]PB(TEORI'!$AG28)*PBTEORI7%,"")</f>
        <v/>
      </c>
      <c r="N28" s="467" t="str">
        <f>IFERROR(AVERAGE('PB(TEORI)'!$N28,'PB(TEORI)'!$Y28,'PB(TEORI)'!$AJ28)*PBTEORI8%,"")</f>
        <v/>
      </c>
      <c r="O28" s="467" t="str">
        <f>IFERROR(AVERAGE('PB(TEORI)'!$O28,'PB(TEORI)'!$Z28,'PB(TEORI)'!$AK28)*PBTEORI9%,"")</f>
        <v/>
      </c>
      <c r="P28" s="467" t="str">
        <f>IFERROR(AVERAGE('PB(TEORI)'!$P28,'PB(TEORI)'!$AA28,'PB(TEORI)'!$AL28)*PBTEORI10%,"")</f>
        <v/>
      </c>
      <c r="Q28" s="468" t="str">
        <f t="shared" si="0"/>
        <v/>
      </c>
      <c r="R28" s="469" t="str">
        <f>IFERROR(AVERAGE('PB(AMALI)'!$G28,'PB(AMALI)'!$R28,'PB(AMALI)'!$AC28)*PBAMALI1%,"")</f>
        <v/>
      </c>
      <c r="S28" s="469" t="str">
        <f>IFERROR(AVERAGE('PB(AMALI)'!$H28,'PB(AMALI)'!$S28,'PB(AMALI)'!$AD28)*PBAMALI2%,"")</f>
        <v/>
      </c>
      <c r="T28" s="469" t="str">
        <f>IFERROR(AVERAGE('PB(AMALI)'!$I28,'PB(AMALI)'!$T28,'PB(AMALI)'!$AE28)*PBAMALI3%,"")</f>
        <v/>
      </c>
      <c r="U28" s="469" t="str">
        <f>IFERROR(AVERAGE('PB(AMALI)'!$J28,'PB(AMALI)'!$U28,'PB(AMALI)'!$AF28)*PBAMALI4%,"")</f>
        <v/>
      </c>
      <c r="V28" s="469" t="str">
        <f>IFERROR(AVERAGE('PB(AMALI)'!$K28,'PB(AMALI)'!$V28,'PB(AMALI)'!$AG28)*PBAMALI5%,"")</f>
        <v/>
      </c>
      <c r="W28" s="469" t="str">
        <f>IFERROR(AVERAGE('PB(AMALI)'!$L28,'PB(AMALI)'!$W28,'PB(AMALI)'!$AH28)*PBAMALI6%,"")</f>
        <v/>
      </c>
      <c r="X28" s="469" t="str">
        <f>IFERROR(AVERAGE('PB(AMALI)'!$M28,'PB(AMALI)'!$X28,'[3]PB(AMALI'!$AG28)*PBAMALI7%,"")</f>
        <v/>
      </c>
      <c r="Y28" s="469" t="str">
        <f>IFERROR(AVERAGE('PB(AMALI)'!$N28,'PB(AMALI)'!$Y28,'PB(AMALI)'!$AJ28)*PBAMALI8%,"")</f>
        <v/>
      </c>
      <c r="Z28" s="469" t="str">
        <f>IFERROR(AVERAGE('PB(AMALI)'!$O28,'PB(AMALI)'!$Z28,'PB(AMALI)'!$AK28)*PBAMALI9%,"")</f>
        <v/>
      </c>
      <c r="AA28" s="469" t="str">
        <f>IFERROR(AVERAGE('PB(AMALI)'!$P28,'PB(AMALI)'!$AA28,'PB(AMALI)'!$AL28)*PBAMALI10%,"")</f>
        <v/>
      </c>
      <c r="AB28" s="470" t="str">
        <f t="shared" si="1"/>
        <v/>
      </c>
      <c r="AC28" s="474" t="str">
        <f t="shared" si="2"/>
        <v/>
      </c>
    </row>
    <row r="29" spans="1:29" ht="19.899999999999999" customHeight="1">
      <c r="A29" s="6">
        <v>18</v>
      </c>
      <c r="B29" s="425" t="str">
        <f>IF(OR(F29=0,F29=""),"",'DAFTAR PELAJAR'!B25)</f>
        <v>SHAIQAL SHA AQMAL BIN AZLAN SHAH</v>
      </c>
      <c r="C29" s="381" t="str">
        <f>IF(OR(F29=0,F29=""),"",'DAFTAR PELAJAR'!C25)</f>
        <v>4 ETE</v>
      </c>
      <c r="D29" s="472" t="str">
        <f>IF(OR(F29=0,F29=""),"",'DAFTAR PELAJAR'!D25)</f>
        <v>980226065277</v>
      </c>
      <c r="E29" s="381" t="str">
        <f>IF(OR(F29=0,F29=""),"",'DAFTAR PELAJAR'!E25)</f>
        <v>K591CETE022</v>
      </c>
      <c r="F29" s="473">
        <f>IF('DAFTAR PELAJAR'!J25=0,"",'DAFTAR PELAJAR'!J25)</f>
        <v>1</v>
      </c>
      <c r="G29" s="4" t="str">
        <f>IFERROR(AVERAGE('PB(TEORI)'!$G29,'PB(TEORI)'!$R29,'PB(TEORI)'!$AC29)*PBTEORI1%,"")</f>
        <v/>
      </c>
      <c r="H29" s="456" t="str">
        <f>IFERROR(AVERAGE('PB(TEORI)'!$H29,'PB(TEORI)'!$S29,'PB(TEORI)'!$AD29)*PBTEORI2%,"")</f>
        <v/>
      </c>
      <c r="I29" s="456" t="str">
        <f>IFERROR(AVERAGE('PB(TEORI)'!$I29,'PB(TEORI)'!$T29,'PB(TEORI)'!$AE29)*PBTEORI3%,"")</f>
        <v/>
      </c>
      <c r="J29" s="456" t="str">
        <f>IFERROR(AVERAGE('PB(TEORI)'!$J29,'PB(TEORI)'!$U29,'PB(TEORI)'!$AF29)*PBTEORI4%,"")</f>
        <v/>
      </c>
      <c r="K29" s="456" t="str">
        <f>IFERROR(AVERAGE('PB(TEORI)'!$K29,'PB(TEORI)'!$V29,'PB(TEORI)'!$AG29)*PBTEORI5%,"")</f>
        <v/>
      </c>
      <c r="L29" s="456" t="str">
        <f>IFERROR(AVERAGE('PB(TEORI)'!$L29,'PB(TEORI)'!$W29,'PB(TEORI)'!$AH29)*PBTEORI6%,"")</f>
        <v/>
      </c>
      <c r="M29" s="456" t="str">
        <f>IFERROR(AVERAGE('PB(TEORI)'!$M29,'PB(TEORI)'!$X29,'[2]PB(TEORI'!$AG29)*PBTEORI7%,"")</f>
        <v/>
      </c>
      <c r="N29" s="467" t="str">
        <f>IFERROR(AVERAGE('PB(TEORI)'!$N29,'PB(TEORI)'!$Y29,'PB(TEORI)'!$AJ29)*PBTEORI8%,"")</f>
        <v/>
      </c>
      <c r="O29" s="467" t="str">
        <f>IFERROR(AVERAGE('PB(TEORI)'!$O29,'PB(TEORI)'!$Z29,'PB(TEORI)'!$AK29)*PBTEORI9%,"")</f>
        <v/>
      </c>
      <c r="P29" s="467" t="str">
        <f>IFERROR(AVERAGE('PB(TEORI)'!$P29,'PB(TEORI)'!$AA29,'PB(TEORI)'!$AL29)*PBTEORI10%,"")</f>
        <v/>
      </c>
      <c r="Q29" s="468" t="str">
        <f t="shared" si="0"/>
        <v/>
      </c>
      <c r="R29" s="469" t="str">
        <f>IFERROR(AVERAGE('PB(AMALI)'!$G29,'PB(AMALI)'!$R29,'PB(AMALI)'!$AC29)*PBAMALI1%,"")</f>
        <v/>
      </c>
      <c r="S29" s="469" t="str">
        <f>IFERROR(AVERAGE('PB(AMALI)'!$H29,'PB(AMALI)'!$S29,'PB(AMALI)'!$AD29)*PBAMALI2%,"")</f>
        <v/>
      </c>
      <c r="T29" s="469" t="str">
        <f>IFERROR(AVERAGE('PB(AMALI)'!$I29,'PB(AMALI)'!$T29,'PB(AMALI)'!$AE29)*PBAMALI3%,"")</f>
        <v/>
      </c>
      <c r="U29" s="469" t="str">
        <f>IFERROR(AVERAGE('PB(AMALI)'!$J29,'PB(AMALI)'!$U29,'PB(AMALI)'!$AF29)*PBAMALI4%,"")</f>
        <v/>
      </c>
      <c r="V29" s="469" t="str">
        <f>IFERROR(AVERAGE('PB(AMALI)'!$K29,'PB(AMALI)'!$V29,'PB(AMALI)'!$AG29)*PBAMALI5%,"")</f>
        <v/>
      </c>
      <c r="W29" s="469" t="str">
        <f>IFERROR(AVERAGE('PB(AMALI)'!$L29,'PB(AMALI)'!$W29,'PB(AMALI)'!$AH29)*PBAMALI6%,"")</f>
        <v/>
      </c>
      <c r="X29" s="469" t="str">
        <f>IFERROR(AVERAGE('PB(AMALI)'!$M29,'PB(AMALI)'!$X29,'[3]PB(AMALI'!$AG29)*PBAMALI7%,"")</f>
        <v/>
      </c>
      <c r="Y29" s="469" t="str">
        <f>IFERROR(AVERAGE('PB(AMALI)'!$N29,'PB(AMALI)'!$Y29,'PB(AMALI)'!$AJ29)*PBAMALI8%,"")</f>
        <v/>
      </c>
      <c r="Z29" s="469" t="str">
        <f>IFERROR(AVERAGE('PB(AMALI)'!$O29,'PB(AMALI)'!$Z29,'PB(AMALI)'!$AK29)*PBAMALI9%,"")</f>
        <v/>
      </c>
      <c r="AA29" s="469" t="str">
        <f>IFERROR(AVERAGE('PB(AMALI)'!$P29,'PB(AMALI)'!$AA29,'PB(AMALI)'!$AL29)*PBAMALI10%,"")</f>
        <v/>
      </c>
      <c r="AB29" s="470" t="str">
        <f t="shared" si="1"/>
        <v/>
      </c>
      <c r="AC29" s="474" t="str">
        <f t="shared" si="2"/>
        <v/>
      </c>
    </row>
    <row r="30" spans="1:29" ht="19.899999999999999" customHeight="1">
      <c r="A30" s="6">
        <v>19</v>
      </c>
      <c r="B30" s="425" t="str">
        <f>IF(OR(F30=0,F30=""),"",'DAFTAR PELAJAR'!B26)</f>
        <v>TUAN MUHAMMAD AJWAD BIN TUAN MOHAMAD ZAIDI</v>
      </c>
      <c r="C30" s="381" t="str">
        <f>IF(OR(F30=0,F30=""),"",'DAFTAR PELAJAR'!C26)</f>
        <v>4 ETE</v>
      </c>
      <c r="D30" s="472" t="str">
        <f>IF(OR(F30=0,F30=""),"",'DAFTAR PELAJAR'!D26)</f>
        <v>980408036389</v>
      </c>
      <c r="E30" s="381" t="str">
        <f>IF(OR(F30=0,F30=""),"",'DAFTAR PELAJAR'!E26)</f>
        <v>K591CETE024</v>
      </c>
      <c r="F30" s="473">
        <f>IF('DAFTAR PELAJAR'!J26=0,"",'DAFTAR PELAJAR'!J26)</f>
        <v>1</v>
      </c>
      <c r="G30" s="4" t="str">
        <f>IFERROR(AVERAGE('PB(TEORI)'!$G30,'PB(TEORI)'!$R30,'PB(TEORI)'!$AC30)*PBTEORI1%,"")</f>
        <v/>
      </c>
      <c r="H30" s="456" t="str">
        <f>IFERROR(AVERAGE('PB(TEORI)'!$H30,'PB(TEORI)'!$S30,'PB(TEORI)'!$AD30)*PBTEORI2%,"")</f>
        <v/>
      </c>
      <c r="I30" s="456" t="str">
        <f>IFERROR(AVERAGE('PB(TEORI)'!$I30,'PB(TEORI)'!$T30,'PB(TEORI)'!$AE30)*PBTEORI3%,"")</f>
        <v/>
      </c>
      <c r="J30" s="456" t="str">
        <f>IFERROR(AVERAGE('PB(TEORI)'!$J30,'PB(TEORI)'!$U30,'PB(TEORI)'!$AF30)*PBTEORI4%,"")</f>
        <v/>
      </c>
      <c r="K30" s="456" t="str">
        <f>IFERROR(AVERAGE('PB(TEORI)'!$K30,'PB(TEORI)'!$V30,'PB(TEORI)'!$AG30)*PBTEORI5%,"")</f>
        <v/>
      </c>
      <c r="L30" s="456" t="str">
        <f>IFERROR(AVERAGE('PB(TEORI)'!$L30,'PB(TEORI)'!$W30,'PB(TEORI)'!$AH30)*PBTEORI6%,"")</f>
        <v/>
      </c>
      <c r="M30" s="456" t="str">
        <f>IFERROR(AVERAGE('PB(TEORI)'!$M30,'PB(TEORI)'!$X30,'[2]PB(TEORI'!$AG30)*PBTEORI7%,"")</f>
        <v/>
      </c>
      <c r="N30" s="467" t="str">
        <f>IFERROR(AVERAGE('PB(TEORI)'!$N30,'PB(TEORI)'!$Y30,'PB(TEORI)'!$AJ30)*PBTEORI8%,"")</f>
        <v/>
      </c>
      <c r="O30" s="467" t="str">
        <f>IFERROR(AVERAGE('PB(TEORI)'!$O30,'PB(TEORI)'!$Z30,'PB(TEORI)'!$AK30)*PBTEORI9%,"")</f>
        <v/>
      </c>
      <c r="P30" s="467" t="str">
        <f>IFERROR(AVERAGE('PB(TEORI)'!$P30,'PB(TEORI)'!$AA30,'PB(TEORI)'!$AL30)*PBTEORI10%,"")</f>
        <v/>
      </c>
      <c r="Q30" s="468" t="str">
        <f t="shared" si="0"/>
        <v/>
      </c>
      <c r="R30" s="469" t="str">
        <f>IFERROR(AVERAGE('PB(AMALI)'!$G30,'PB(AMALI)'!$R30,'PB(AMALI)'!$AC30)*PBAMALI1%,"")</f>
        <v/>
      </c>
      <c r="S30" s="469" t="str">
        <f>IFERROR(AVERAGE('PB(AMALI)'!$H30,'PB(AMALI)'!$S30,'PB(AMALI)'!$AD30)*PBAMALI2%,"")</f>
        <v/>
      </c>
      <c r="T30" s="469" t="str">
        <f>IFERROR(AVERAGE('PB(AMALI)'!$I30,'PB(AMALI)'!$T30,'PB(AMALI)'!$AE30)*PBAMALI3%,"")</f>
        <v/>
      </c>
      <c r="U30" s="469" t="str">
        <f>IFERROR(AVERAGE('PB(AMALI)'!$J30,'PB(AMALI)'!$U30,'PB(AMALI)'!$AF30)*PBAMALI4%,"")</f>
        <v/>
      </c>
      <c r="V30" s="469" t="str">
        <f>IFERROR(AVERAGE('PB(AMALI)'!$K30,'PB(AMALI)'!$V30,'PB(AMALI)'!$AG30)*PBAMALI5%,"")</f>
        <v/>
      </c>
      <c r="W30" s="469" t="str">
        <f>IFERROR(AVERAGE('PB(AMALI)'!$L30,'PB(AMALI)'!$W30,'PB(AMALI)'!$AH30)*PBAMALI6%,"")</f>
        <v/>
      </c>
      <c r="X30" s="469" t="str">
        <f>IFERROR(AVERAGE('PB(AMALI)'!$M30,'PB(AMALI)'!$X30,'[3]PB(AMALI'!$AG30)*PBAMALI7%,"")</f>
        <v/>
      </c>
      <c r="Y30" s="469" t="str">
        <f>IFERROR(AVERAGE('PB(AMALI)'!$N30,'PB(AMALI)'!$Y30,'PB(AMALI)'!$AJ30)*PBAMALI8%,"")</f>
        <v/>
      </c>
      <c r="Z30" s="469" t="str">
        <f>IFERROR(AVERAGE('PB(AMALI)'!$O30,'PB(AMALI)'!$Z30,'PB(AMALI)'!$AK30)*PBAMALI9%,"")</f>
        <v/>
      </c>
      <c r="AA30" s="469" t="str">
        <f>IFERROR(AVERAGE('PB(AMALI)'!$P30,'PB(AMALI)'!$AA30,'PB(AMALI)'!$AL30)*PBAMALI10%,"")</f>
        <v/>
      </c>
      <c r="AB30" s="470" t="str">
        <f t="shared" si="1"/>
        <v/>
      </c>
      <c r="AC30" s="474" t="str">
        <f t="shared" si="2"/>
        <v/>
      </c>
    </row>
    <row r="31" spans="1:29" ht="19.899999999999999" customHeight="1">
      <c r="A31" s="6">
        <v>20</v>
      </c>
      <c r="B31" s="425" t="str">
        <f>IF(OR(F31=0,F31=""),"",'DAFTAR PELAJAR'!B27)</f>
        <v>MUHAMMAD AFNAN AMIN BIN BAHARUDIN</v>
      </c>
      <c r="C31" s="381" t="str">
        <f>IF(OR(F31=0,F31=""),"",'DAFTAR PELAJAR'!C27)</f>
        <v>4 ETE</v>
      </c>
      <c r="D31" s="472">
        <f>IF(OR(F31=0,F31=""),"",'DAFTAR PELAJAR'!D27)</f>
        <v>980720065505</v>
      </c>
      <c r="E31" s="381" t="str">
        <f>IF(OR(F31=0,F31=""),"",'DAFTAR PELAJAR'!E27)</f>
        <v>K621CETE012</v>
      </c>
      <c r="F31" s="473">
        <f>IF('DAFTAR PELAJAR'!J27=0,"",'DAFTAR PELAJAR'!J27)</f>
        <v>1</v>
      </c>
      <c r="G31" s="4" t="str">
        <f>IFERROR(AVERAGE('PB(TEORI)'!$G31,'PB(TEORI)'!$R31,'PB(TEORI)'!$AC31)*PBTEORI1%,"")</f>
        <v/>
      </c>
      <c r="H31" s="456" t="str">
        <f>IFERROR(AVERAGE('PB(TEORI)'!$H31,'PB(TEORI)'!$S31,'PB(TEORI)'!$AD31)*PBTEORI2%,"")</f>
        <v/>
      </c>
      <c r="I31" s="456" t="str">
        <f>IFERROR(AVERAGE('PB(TEORI)'!$I31,'PB(TEORI)'!$T31,'PB(TEORI)'!$AE31)*PBTEORI3%,"")</f>
        <v/>
      </c>
      <c r="J31" s="456" t="str">
        <f>IFERROR(AVERAGE('PB(TEORI)'!$J31,'PB(TEORI)'!$U31,'PB(TEORI)'!$AF31)*PBTEORI4%,"")</f>
        <v/>
      </c>
      <c r="K31" s="456" t="str">
        <f>IFERROR(AVERAGE('PB(TEORI)'!$K31,'PB(TEORI)'!$V31,'PB(TEORI)'!$AG31)*PBTEORI5%,"")</f>
        <v/>
      </c>
      <c r="L31" s="456" t="str">
        <f>IFERROR(AVERAGE('PB(TEORI)'!$L31,'PB(TEORI)'!$W31,'PB(TEORI)'!$AH31)*PBTEORI6%,"")</f>
        <v/>
      </c>
      <c r="M31" s="456" t="str">
        <f>IFERROR(AVERAGE('PB(TEORI)'!$M31,'PB(TEORI)'!$X31,'[2]PB(TEORI'!$AG31)*PBTEORI7%,"")</f>
        <v/>
      </c>
      <c r="N31" s="467" t="str">
        <f>IFERROR(AVERAGE('PB(TEORI)'!$N31,'PB(TEORI)'!$Y31,'PB(TEORI)'!$AJ31)*PBTEORI8%,"")</f>
        <v/>
      </c>
      <c r="O31" s="467" t="str">
        <f>IFERROR(AVERAGE('PB(TEORI)'!$O31,'PB(TEORI)'!$Z31,'PB(TEORI)'!$AK31)*PBTEORI9%,"")</f>
        <v/>
      </c>
      <c r="P31" s="467" t="str">
        <f>IFERROR(AVERAGE('PB(TEORI)'!$P31,'PB(TEORI)'!$AA31,'PB(TEORI)'!$AL31)*PBTEORI10%,"")</f>
        <v/>
      </c>
      <c r="Q31" s="468" t="str">
        <f t="shared" si="0"/>
        <v/>
      </c>
      <c r="R31" s="469" t="str">
        <f>IFERROR(AVERAGE('PB(AMALI)'!$G31,'PB(AMALI)'!$R31,'PB(AMALI)'!$AC31)*PBAMALI1%,"")</f>
        <v/>
      </c>
      <c r="S31" s="469" t="str">
        <f>IFERROR(AVERAGE('PB(AMALI)'!$H31,'PB(AMALI)'!$S31,'PB(AMALI)'!$AD31)*PBAMALI2%,"")</f>
        <v/>
      </c>
      <c r="T31" s="469" t="str">
        <f>IFERROR(AVERAGE('PB(AMALI)'!$I31,'PB(AMALI)'!$T31,'PB(AMALI)'!$AE31)*PBAMALI3%,"")</f>
        <v/>
      </c>
      <c r="U31" s="469" t="str">
        <f>IFERROR(AVERAGE('PB(AMALI)'!$J31,'PB(AMALI)'!$U31,'PB(AMALI)'!$AF31)*PBAMALI4%,"")</f>
        <v/>
      </c>
      <c r="V31" s="469" t="str">
        <f>IFERROR(AVERAGE('PB(AMALI)'!$K31,'PB(AMALI)'!$V31,'PB(AMALI)'!$AG31)*PBAMALI5%,"")</f>
        <v/>
      </c>
      <c r="W31" s="469" t="str">
        <f>IFERROR(AVERAGE('PB(AMALI)'!$L31,'PB(AMALI)'!$W31,'PB(AMALI)'!$AH31)*PBAMALI6%,"")</f>
        <v/>
      </c>
      <c r="X31" s="469" t="str">
        <f>IFERROR(AVERAGE('PB(AMALI)'!$M31,'PB(AMALI)'!$X31,'[3]PB(AMALI'!$AG31)*PBAMALI7%,"")</f>
        <v/>
      </c>
      <c r="Y31" s="469" t="str">
        <f>IFERROR(AVERAGE('PB(AMALI)'!$N31,'PB(AMALI)'!$Y31,'PB(AMALI)'!$AJ31)*PBAMALI8%,"")</f>
        <v/>
      </c>
      <c r="Z31" s="469" t="str">
        <f>IFERROR(AVERAGE('PB(AMALI)'!$O31,'PB(AMALI)'!$Z31,'PB(AMALI)'!$AK31)*PBAMALI9%,"")</f>
        <v/>
      </c>
      <c r="AA31" s="469" t="str">
        <f>IFERROR(AVERAGE('PB(AMALI)'!$P31,'PB(AMALI)'!$AA31,'PB(AMALI)'!$AL31)*PBAMALI10%,"")</f>
        <v/>
      </c>
      <c r="AB31" s="470" t="str">
        <f t="shared" si="1"/>
        <v/>
      </c>
      <c r="AC31" s="474" t="str">
        <f t="shared" si="2"/>
        <v/>
      </c>
    </row>
    <row r="32" spans="1:29" ht="19.899999999999999" customHeight="1">
      <c r="A32" s="6">
        <v>21</v>
      </c>
      <c r="B32" s="425" t="str">
        <f>IF(OR(F32=0,F32=""),"",'DAFTAR PELAJAR'!B28)</f>
        <v>IKHMAL BIN AHMAD SAHARUDIN</v>
      </c>
      <c r="C32" s="381" t="str">
        <f>IF(OR(F32=0,F32=""),"",'DAFTAR PELAJAR'!C28)</f>
        <v>4 ETE</v>
      </c>
      <c r="D32" s="472">
        <f>IF(OR(F32=0,F32=""),"",'DAFTAR PELAJAR'!D28)</f>
        <v>980927065659</v>
      </c>
      <c r="E32" s="381" t="str">
        <f>IF(OR(F32=0,F32=""),"",'DAFTAR PELAJAR'!E28)</f>
        <v>K621CETE007</v>
      </c>
      <c r="F32" s="473">
        <f>IF('DAFTAR PELAJAR'!J28=0,"",'DAFTAR PELAJAR'!J28)</f>
        <v>1</v>
      </c>
      <c r="G32" s="4" t="str">
        <f>IFERROR(AVERAGE('PB(TEORI)'!$G32,'PB(TEORI)'!$R32,'PB(TEORI)'!$AC32)*PBTEORI1%,"")</f>
        <v/>
      </c>
      <c r="H32" s="456" t="str">
        <f>IFERROR(AVERAGE('PB(TEORI)'!$H32,'PB(TEORI)'!$S32,'PB(TEORI)'!$AD32)*PBTEORI2%,"")</f>
        <v/>
      </c>
      <c r="I32" s="456" t="str">
        <f>IFERROR(AVERAGE('PB(TEORI)'!$I32,'PB(TEORI)'!$T32,'PB(TEORI)'!$AE32)*PBTEORI3%,"")</f>
        <v/>
      </c>
      <c r="J32" s="456" t="str">
        <f>IFERROR(AVERAGE('PB(TEORI)'!$J32,'PB(TEORI)'!$U32,'PB(TEORI)'!$AF32)*PBTEORI4%,"")</f>
        <v/>
      </c>
      <c r="K32" s="456" t="str">
        <f>IFERROR(AVERAGE('PB(TEORI)'!$K32,'PB(TEORI)'!$V32,'PB(TEORI)'!$AG32)*PBTEORI5%,"")</f>
        <v/>
      </c>
      <c r="L32" s="456" t="str">
        <f>IFERROR(AVERAGE('PB(TEORI)'!$L32,'PB(TEORI)'!$W32,'PB(TEORI)'!$AH32)*PBTEORI6%,"")</f>
        <v/>
      </c>
      <c r="M32" s="456" t="str">
        <f>IFERROR(AVERAGE('PB(TEORI)'!$M32,'PB(TEORI)'!$X32,'[2]PB(TEORI'!$AG32)*PBTEORI7%,"")</f>
        <v/>
      </c>
      <c r="N32" s="467" t="str">
        <f>IFERROR(AVERAGE('PB(TEORI)'!$N32,'PB(TEORI)'!$Y32,'PB(TEORI)'!$AJ32)*PBTEORI8%,"")</f>
        <v/>
      </c>
      <c r="O32" s="467" t="str">
        <f>IFERROR(AVERAGE('PB(TEORI)'!$O32,'PB(TEORI)'!$Z32,'PB(TEORI)'!$AK32)*PBTEORI9%,"")</f>
        <v/>
      </c>
      <c r="P32" s="467" t="str">
        <f>IFERROR(AVERAGE('PB(TEORI)'!$P32,'PB(TEORI)'!$AA32,'PB(TEORI)'!$AL32)*PBTEORI10%,"")</f>
        <v/>
      </c>
      <c r="Q32" s="468" t="str">
        <f t="shared" si="0"/>
        <v/>
      </c>
      <c r="R32" s="469" t="str">
        <f>IFERROR(AVERAGE('PB(AMALI)'!$G32,'PB(AMALI)'!$R32,'PB(AMALI)'!$AC32)*PBAMALI1%,"")</f>
        <v/>
      </c>
      <c r="S32" s="469" t="str">
        <f>IFERROR(AVERAGE('PB(AMALI)'!$H32,'PB(AMALI)'!$S32,'PB(AMALI)'!$AD32)*PBAMALI2%,"")</f>
        <v/>
      </c>
      <c r="T32" s="469" t="str">
        <f>IFERROR(AVERAGE('PB(AMALI)'!$I32,'PB(AMALI)'!$T32,'PB(AMALI)'!$AE32)*PBAMALI3%,"")</f>
        <v/>
      </c>
      <c r="U32" s="469" t="str">
        <f>IFERROR(AVERAGE('PB(AMALI)'!$J32,'PB(AMALI)'!$U32,'PB(AMALI)'!$AF32)*PBAMALI4%,"")</f>
        <v/>
      </c>
      <c r="V32" s="469" t="str">
        <f>IFERROR(AVERAGE('PB(AMALI)'!$K32,'PB(AMALI)'!$V32,'PB(AMALI)'!$AG32)*PBAMALI5%,"")</f>
        <v/>
      </c>
      <c r="W32" s="469" t="str">
        <f>IFERROR(AVERAGE('PB(AMALI)'!$L32,'PB(AMALI)'!$W32,'PB(AMALI)'!$AH32)*PBAMALI6%,"")</f>
        <v/>
      </c>
      <c r="X32" s="469" t="str">
        <f>IFERROR(AVERAGE('PB(AMALI)'!$M32,'PB(AMALI)'!$X32,'[3]PB(AMALI'!$AG32)*PBAMALI7%,"")</f>
        <v/>
      </c>
      <c r="Y32" s="469" t="str">
        <f>IFERROR(AVERAGE('PB(AMALI)'!$N32,'PB(AMALI)'!$Y32,'PB(AMALI)'!$AJ32)*PBAMALI8%,"")</f>
        <v/>
      </c>
      <c r="Z32" s="469" t="str">
        <f>IFERROR(AVERAGE('PB(AMALI)'!$O32,'PB(AMALI)'!$Z32,'PB(AMALI)'!$AK32)*PBAMALI9%,"")</f>
        <v/>
      </c>
      <c r="AA32" s="469" t="str">
        <f>IFERROR(AVERAGE('PB(AMALI)'!$P32,'PB(AMALI)'!$AA32,'PB(AMALI)'!$AL32)*PBAMALI10%,"")</f>
        <v/>
      </c>
      <c r="AB32" s="470" t="str">
        <f t="shared" si="1"/>
        <v/>
      </c>
      <c r="AC32" s="474" t="str">
        <f t="shared" si="2"/>
        <v/>
      </c>
    </row>
    <row r="33" spans="1:29" ht="19.899999999999999" customHeight="1">
      <c r="A33" s="6">
        <v>22</v>
      </c>
      <c r="B33" s="425" t="str">
        <f>IF(OR(F33=0,F33=""),"",'DAFTAR PELAJAR'!B29)</f>
        <v>ABU SAID BIN AZMIN</v>
      </c>
      <c r="C33" s="381" t="str">
        <f>IF(OR(F33=0,F33=""),"",'DAFTAR PELAJAR'!C29)</f>
        <v>4 ETN</v>
      </c>
      <c r="D33" s="472">
        <f>IF(OR(F33=0,F33=""),"",'DAFTAR PELAJAR'!D29)</f>
        <v>980120145201</v>
      </c>
      <c r="E33" s="381" t="str">
        <f>IF(OR(F33=0,F33=""),"",'DAFTAR PELAJAR'!E29)</f>
        <v>K591CETN002</v>
      </c>
      <c r="F33" s="473">
        <f>IF('DAFTAR PELAJAR'!J29=0,"",'DAFTAR PELAJAR'!J29)</f>
        <v>1</v>
      </c>
      <c r="G33" s="4" t="str">
        <f>IFERROR(AVERAGE('PB(TEORI)'!$G33,'PB(TEORI)'!$R33,'PB(TEORI)'!$AC33)*PBTEORI1%,"")</f>
        <v/>
      </c>
      <c r="H33" s="456" t="str">
        <f>IFERROR(AVERAGE('PB(TEORI)'!$H33,'PB(TEORI)'!$S33,'PB(TEORI)'!$AD33)*PBTEORI2%,"")</f>
        <v/>
      </c>
      <c r="I33" s="456" t="str">
        <f>IFERROR(AVERAGE('PB(TEORI)'!$I33,'PB(TEORI)'!$T33,'PB(TEORI)'!$AE33)*PBTEORI3%,"")</f>
        <v/>
      </c>
      <c r="J33" s="456" t="str">
        <f>IFERROR(AVERAGE('PB(TEORI)'!$J33,'PB(TEORI)'!$U33,'PB(TEORI)'!$AF33)*PBTEORI4%,"")</f>
        <v/>
      </c>
      <c r="K33" s="456" t="str">
        <f>IFERROR(AVERAGE('PB(TEORI)'!$K33,'PB(TEORI)'!$V33,'PB(TEORI)'!$AG33)*PBTEORI5%,"")</f>
        <v/>
      </c>
      <c r="L33" s="456" t="str">
        <f>IFERROR(AVERAGE('PB(TEORI)'!$L33,'PB(TEORI)'!$W33,'PB(TEORI)'!$AH33)*PBTEORI6%,"")</f>
        <v/>
      </c>
      <c r="M33" s="456" t="str">
        <f>IFERROR(AVERAGE('PB(TEORI)'!$M33,'PB(TEORI)'!$X33,'[2]PB(TEORI'!$AG33)*PBTEORI7%,"")</f>
        <v/>
      </c>
      <c r="N33" s="467" t="str">
        <f>IFERROR(AVERAGE('PB(TEORI)'!$N33,'PB(TEORI)'!$Y33,'PB(TEORI)'!$AJ33)*PBTEORI8%,"")</f>
        <v/>
      </c>
      <c r="O33" s="467" t="str">
        <f>IFERROR(AVERAGE('PB(TEORI)'!$O33,'PB(TEORI)'!$Z33,'PB(TEORI)'!$AK33)*PBTEORI9%,"")</f>
        <v/>
      </c>
      <c r="P33" s="467" t="str">
        <f>IFERROR(AVERAGE('PB(TEORI)'!$P33,'PB(TEORI)'!$AA33,'PB(TEORI)'!$AL33)*PBTEORI10%,"")</f>
        <v/>
      </c>
      <c r="Q33" s="468" t="str">
        <f t="shared" si="0"/>
        <v/>
      </c>
      <c r="R33" s="469" t="str">
        <f>IFERROR(AVERAGE('PB(AMALI)'!$G33,'PB(AMALI)'!$R33,'PB(AMALI)'!$AC33)*PBAMALI1%,"")</f>
        <v/>
      </c>
      <c r="S33" s="469" t="str">
        <f>IFERROR(AVERAGE('PB(AMALI)'!$H33,'PB(AMALI)'!$S33,'PB(AMALI)'!$AD33)*PBAMALI2%,"")</f>
        <v/>
      </c>
      <c r="T33" s="469" t="str">
        <f>IFERROR(AVERAGE('PB(AMALI)'!$I33,'PB(AMALI)'!$T33,'PB(AMALI)'!$AE33)*PBAMALI3%,"")</f>
        <v/>
      </c>
      <c r="U33" s="469" t="str">
        <f>IFERROR(AVERAGE('PB(AMALI)'!$J33,'PB(AMALI)'!$U33,'PB(AMALI)'!$AF33)*PBAMALI4%,"")</f>
        <v/>
      </c>
      <c r="V33" s="469" t="str">
        <f>IFERROR(AVERAGE('PB(AMALI)'!$K33,'PB(AMALI)'!$V33,'PB(AMALI)'!$AG33)*PBAMALI5%,"")</f>
        <v/>
      </c>
      <c r="W33" s="469" t="str">
        <f>IFERROR(AVERAGE('PB(AMALI)'!$L33,'PB(AMALI)'!$W33,'PB(AMALI)'!$AH33)*PBAMALI6%,"")</f>
        <v/>
      </c>
      <c r="X33" s="469" t="str">
        <f>IFERROR(AVERAGE('PB(AMALI)'!$M33,'PB(AMALI)'!$X33,'[3]PB(AMALI'!$AG33)*PBAMALI7%,"")</f>
        <v/>
      </c>
      <c r="Y33" s="469" t="str">
        <f>IFERROR(AVERAGE('PB(AMALI)'!$N33,'PB(AMALI)'!$Y33,'PB(AMALI)'!$AJ33)*PBAMALI8%,"")</f>
        <v/>
      </c>
      <c r="Z33" s="469" t="str">
        <f>IFERROR(AVERAGE('PB(AMALI)'!$O33,'PB(AMALI)'!$Z33,'PB(AMALI)'!$AK33)*PBAMALI9%,"")</f>
        <v/>
      </c>
      <c r="AA33" s="469" t="str">
        <f>IFERROR(AVERAGE('PB(AMALI)'!$P33,'PB(AMALI)'!$AA33,'PB(AMALI)'!$AL33)*PBAMALI10%,"")</f>
        <v/>
      </c>
      <c r="AB33" s="470" t="str">
        <f t="shared" si="1"/>
        <v/>
      </c>
      <c r="AC33" s="474" t="str">
        <f t="shared" si="2"/>
        <v/>
      </c>
    </row>
    <row r="34" spans="1:29" ht="19.899999999999999" customHeight="1">
      <c r="A34" s="6">
        <v>23</v>
      </c>
      <c r="B34" s="425" t="str">
        <f>IF(OR(F34=0,F34=""),"",'DAFTAR PELAJAR'!B30)</f>
        <v>FATHIN NAJIHAH BINTI MOHMAD NIZAM</v>
      </c>
      <c r="C34" s="381" t="str">
        <f>IF(OR(F34=0,F34=""),"",'DAFTAR PELAJAR'!C30)</f>
        <v>4 ETN</v>
      </c>
      <c r="D34" s="426" t="str">
        <f>IF(OR(F34=0,F34=""),"",'DAFTAR PELAJAR'!D30)</f>
        <v>981127066156</v>
      </c>
      <c r="E34" s="381" t="str">
        <f>IF(OR(F34=0,F34=""),"",'DAFTAR PELAJAR'!E30)</f>
        <v>K591CETN003</v>
      </c>
      <c r="F34" s="473">
        <f>IF('DAFTAR PELAJAR'!J30=0,"",'DAFTAR PELAJAR'!J30)</f>
        <v>1</v>
      </c>
      <c r="G34" s="4" t="str">
        <f>IFERROR(AVERAGE('PB(TEORI)'!$G34,'PB(TEORI)'!$R34,'PB(TEORI)'!$AC34)*PBTEORI1%,"")</f>
        <v/>
      </c>
      <c r="H34" s="456" t="str">
        <f>IFERROR(AVERAGE('PB(TEORI)'!$H34,'PB(TEORI)'!$S34,'PB(TEORI)'!$AD34)*PBTEORI2%,"")</f>
        <v/>
      </c>
      <c r="I34" s="456" t="str">
        <f>IFERROR(AVERAGE('PB(TEORI)'!$I34,'PB(TEORI)'!$T34,'PB(TEORI)'!$AE34)*PBTEORI3%,"")</f>
        <v/>
      </c>
      <c r="J34" s="456" t="str">
        <f>IFERROR(AVERAGE('PB(TEORI)'!$J34,'PB(TEORI)'!$U34,'PB(TEORI)'!$AF34)*PBTEORI4%,"")</f>
        <v/>
      </c>
      <c r="K34" s="456" t="str">
        <f>IFERROR(AVERAGE('PB(TEORI)'!$K34,'PB(TEORI)'!$V34,'PB(TEORI)'!$AG34)*PBTEORI5%,"")</f>
        <v/>
      </c>
      <c r="L34" s="456" t="str">
        <f>IFERROR(AVERAGE('PB(TEORI)'!$L34,'PB(TEORI)'!$W34,'PB(TEORI)'!$AH34)*PBTEORI6%,"")</f>
        <v/>
      </c>
      <c r="M34" s="456" t="str">
        <f>IFERROR(AVERAGE('PB(TEORI)'!$M34,'PB(TEORI)'!$X34,'[2]PB(TEORI'!$AG34)*PBTEORI7%,"")</f>
        <v/>
      </c>
      <c r="N34" s="467" t="str">
        <f>IFERROR(AVERAGE('PB(TEORI)'!$N34,'PB(TEORI)'!$Y34,'PB(TEORI)'!$AJ34)*PBTEORI8%,"")</f>
        <v/>
      </c>
      <c r="O34" s="467" t="str">
        <f>IFERROR(AVERAGE('PB(TEORI)'!$O34,'PB(TEORI)'!$Z34,'PB(TEORI)'!$AK34)*PBTEORI9%,"")</f>
        <v/>
      </c>
      <c r="P34" s="467" t="str">
        <f>IFERROR(AVERAGE('PB(TEORI)'!$P34,'PB(TEORI)'!$AA34,'PB(TEORI)'!$AL34)*PBTEORI10%,"")</f>
        <v/>
      </c>
      <c r="Q34" s="468" t="str">
        <f t="shared" si="0"/>
        <v/>
      </c>
      <c r="R34" s="469" t="str">
        <f>IFERROR(AVERAGE('PB(AMALI)'!$G34,'PB(AMALI)'!$R34,'PB(AMALI)'!$AC34)*PBAMALI1%,"")</f>
        <v/>
      </c>
      <c r="S34" s="469" t="str">
        <f>IFERROR(AVERAGE('PB(AMALI)'!$H34,'PB(AMALI)'!$S34,'PB(AMALI)'!$AD34)*PBAMALI2%,"")</f>
        <v/>
      </c>
      <c r="T34" s="469" t="str">
        <f>IFERROR(AVERAGE('PB(AMALI)'!$I34,'PB(AMALI)'!$T34,'PB(AMALI)'!$AE34)*PBAMALI3%,"")</f>
        <v/>
      </c>
      <c r="U34" s="469" t="str">
        <f>IFERROR(AVERAGE('PB(AMALI)'!$J34,'PB(AMALI)'!$U34,'PB(AMALI)'!$AF34)*PBAMALI4%,"")</f>
        <v/>
      </c>
      <c r="V34" s="469" t="str">
        <f>IFERROR(AVERAGE('PB(AMALI)'!$K34,'PB(AMALI)'!$V34,'PB(AMALI)'!$AG34)*PBAMALI5%,"")</f>
        <v/>
      </c>
      <c r="W34" s="469" t="str">
        <f>IFERROR(AVERAGE('PB(AMALI)'!$L34,'PB(AMALI)'!$W34,'PB(AMALI)'!$AH34)*PBAMALI6%,"")</f>
        <v/>
      </c>
      <c r="X34" s="469" t="str">
        <f>IFERROR(AVERAGE('PB(AMALI)'!$M34,'PB(AMALI)'!$X34,'[3]PB(AMALI'!$AG34)*PBAMALI7%,"")</f>
        <v/>
      </c>
      <c r="Y34" s="469" t="str">
        <f>IFERROR(AVERAGE('PB(AMALI)'!$N34,'PB(AMALI)'!$Y34,'PB(AMALI)'!$AJ34)*PBAMALI8%,"")</f>
        <v/>
      </c>
      <c r="Z34" s="469" t="str">
        <f>IFERROR(AVERAGE('PB(AMALI)'!$O34,'PB(AMALI)'!$Z34,'PB(AMALI)'!$AK34)*PBAMALI9%,"")</f>
        <v/>
      </c>
      <c r="AA34" s="469" t="str">
        <f>IFERROR(AVERAGE('PB(AMALI)'!$P34,'PB(AMALI)'!$AA34,'PB(AMALI)'!$AL34)*PBAMALI10%,"")</f>
        <v/>
      </c>
      <c r="AB34" s="470" t="str">
        <f t="shared" si="1"/>
        <v/>
      </c>
      <c r="AC34" s="474" t="str">
        <f t="shared" si="2"/>
        <v/>
      </c>
    </row>
    <row r="35" spans="1:29" ht="19.899999999999999" customHeight="1">
      <c r="A35" s="6">
        <v>24</v>
      </c>
      <c r="B35" s="425" t="str">
        <f>IF(OR(F35=0,F35=""),"",'DAFTAR PELAJAR'!B31)</f>
        <v>MOHAMAD KHAIRUL SYAPIQ BIN RASIDI</v>
      </c>
      <c r="C35" s="381" t="str">
        <f>IF(OR(F35=0,F35=""),"",'DAFTAR PELAJAR'!C31)</f>
        <v>4 ETN</v>
      </c>
      <c r="D35" s="426">
        <f>IF(OR(F35=0,F35=""),"",'DAFTAR PELAJAR'!D31)</f>
        <v>980711065473</v>
      </c>
      <c r="E35" s="381" t="str">
        <f>IF(OR(F35=0,F35=""),"",'DAFTAR PELAJAR'!E31)</f>
        <v>K591CETN004</v>
      </c>
      <c r="F35" s="473">
        <f>IF('DAFTAR PELAJAR'!J31=0,"",'DAFTAR PELAJAR'!J31)</f>
        <v>1</v>
      </c>
      <c r="G35" s="4" t="str">
        <f>IFERROR(AVERAGE('PB(TEORI)'!$G35,'PB(TEORI)'!$R35,'PB(TEORI)'!$AC35)*PBTEORI1%,"")</f>
        <v/>
      </c>
      <c r="H35" s="456" t="str">
        <f>IFERROR(AVERAGE('PB(TEORI)'!$H35,'PB(TEORI)'!$S35,'PB(TEORI)'!$AD35)*PBTEORI2%,"")</f>
        <v/>
      </c>
      <c r="I35" s="456" t="str">
        <f>IFERROR(AVERAGE('PB(TEORI)'!$I35,'PB(TEORI)'!$T35,'PB(TEORI)'!$AE35)*PBTEORI3%,"")</f>
        <v/>
      </c>
      <c r="J35" s="456" t="str">
        <f>IFERROR(AVERAGE('PB(TEORI)'!$J35,'PB(TEORI)'!$U35,'PB(TEORI)'!$AF35)*PBTEORI4%,"")</f>
        <v/>
      </c>
      <c r="K35" s="456" t="str">
        <f>IFERROR(AVERAGE('PB(TEORI)'!$K35,'PB(TEORI)'!$V35,'PB(TEORI)'!$AG35)*PBTEORI5%,"")</f>
        <v/>
      </c>
      <c r="L35" s="456" t="str">
        <f>IFERROR(AVERAGE('PB(TEORI)'!$L35,'PB(TEORI)'!$W35,'PB(TEORI)'!$AH35)*PBTEORI6%,"")</f>
        <v/>
      </c>
      <c r="M35" s="456" t="str">
        <f>IFERROR(AVERAGE('PB(TEORI)'!$M35,'PB(TEORI)'!$X35,'[2]PB(TEORI'!$AG35)*PBTEORI7%,"")</f>
        <v/>
      </c>
      <c r="N35" s="467" t="str">
        <f>IFERROR(AVERAGE('PB(TEORI)'!$N35,'PB(TEORI)'!$Y35,'PB(TEORI)'!$AJ35)*PBTEORI8%,"")</f>
        <v/>
      </c>
      <c r="O35" s="467" t="str">
        <f>IFERROR(AVERAGE('PB(TEORI)'!$O35,'PB(TEORI)'!$Z35,'PB(TEORI)'!$AK35)*PBTEORI9%,"")</f>
        <v/>
      </c>
      <c r="P35" s="467" t="str">
        <f>IFERROR(AVERAGE('PB(TEORI)'!$P35,'PB(TEORI)'!$AA35,'PB(TEORI)'!$AL35)*PBTEORI10%,"")</f>
        <v/>
      </c>
      <c r="Q35" s="468" t="str">
        <f t="shared" si="0"/>
        <v/>
      </c>
      <c r="R35" s="469" t="str">
        <f>IFERROR(AVERAGE('PB(AMALI)'!$G35,'PB(AMALI)'!$R35,'PB(AMALI)'!$AC35)*PBAMALI1%,"")</f>
        <v/>
      </c>
      <c r="S35" s="469" t="str">
        <f>IFERROR(AVERAGE('PB(AMALI)'!$H35,'PB(AMALI)'!$S35,'PB(AMALI)'!$AD35)*PBAMALI2%,"")</f>
        <v/>
      </c>
      <c r="T35" s="469" t="str">
        <f>IFERROR(AVERAGE('PB(AMALI)'!$I35,'PB(AMALI)'!$T35,'PB(AMALI)'!$AE35)*PBAMALI3%,"")</f>
        <v/>
      </c>
      <c r="U35" s="469" t="str">
        <f>IFERROR(AVERAGE('PB(AMALI)'!$J35,'PB(AMALI)'!$U35,'PB(AMALI)'!$AF35)*PBAMALI4%,"")</f>
        <v/>
      </c>
      <c r="V35" s="469" t="str">
        <f>IFERROR(AVERAGE('PB(AMALI)'!$K35,'PB(AMALI)'!$V35,'PB(AMALI)'!$AG35)*PBAMALI5%,"")</f>
        <v/>
      </c>
      <c r="W35" s="469" t="str">
        <f>IFERROR(AVERAGE('PB(AMALI)'!$L35,'PB(AMALI)'!$W35,'PB(AMALI)'!$AH35)*PBAMALI6%,"")</f>
        <v/>
      </c>
      <c r="X35" s="469" t="str">
        <f>IFERROR(AVERAGE('PB(AMALI)'!$M35,'PB(AMALI)'!$X35,'[3]PB(AMALI'!$AG35)*PBAMALI7%,"")</f>
        <v/>
      </c>
      <c r="Y35" s="469" t="str">
        <f>IFERROR(AVERAGE('PB(AMALI)'!$N35,'PB(AMALI)'!$Y35,'PB(AMALI)'!$AJ35)*PBAMALI8%,"")</f>
        <v/>
      </c>
      <c r="Z35" s="469" t="str">
        <f>IFERROR(AVERAGE('PB(AMALI)'!$O35,'PB(AMALI)'!$Z35,'PB(AMALI)'!$AK35)*PBAMALI9%,"")</f>
        <v/>
      </c>
      <c r="AA35" s="469" t="str">
        <f>IFERROR(AVERAGE('PB(AMALI)'!$P35,'PB(AMALI)'!$AA35,'PB(AMALI)'!$AL35)*PBAMALI10%,"")</f>
        <v/>
      </c>
      <c r="AB35" s="470" t="str">
        <f t="shared" si="1"/>
        <v/>
      </c>
      <c r="AC35" s="474" t="str">
        <f t="shared" si="2"/>
        <v/>
      </c>
    </row>
    <row r="36" spans="1:29" ht="19.899999999999999" customHeight="1">
      <c r="A36" s="6">
        <v>25</v>
      </c>
      <c r="B36" s="425" t="str">
        <f>IF(OR(F36=0,F36=""),"",'DAFTAR PELAJAR'!B32)</f>
        <v>MOHAMAD QAYYUM BIN ABDUL HALIM</v>
      </c>
      <c r="C36" s="381" t="str">
        <f>IF(OR(F36=0,F36=""),"",'DAFTAR PELAJAR'!C32)</f>
        <v>4 ETN</v>
      </c>
      <c r="D36" s="426">
        <f>IF(OR(F36=0,F36=""),"",'DAFTAR PELAJAR'!D32)</f>
        <v>980524065101</v>
      </c>
      <c r="E36" s="381" t="str">
        <f>IF(OR(F36=0,F36=""),"",'DAFTAR PELAJAR'!E32)</f>
        <v>K591CETN005</v>
      </c>
      <c r="F36" s="473">
        <f>IF('DAFTAR PELAJAR'!J32=0,"",'DAFTAR PELAJAR'!J32)</f>
        <v>1</v>
      </c>
      <c r="G36" s="4" t="str">
        <f>IFERROR(AVERAGE('PB(TEORI)'!$G36,'PB(TEORI)'!$R36,'PB(TEORI)'!$AC36)*PBTEORI1%,"")</f>
        <v/>
      </c>
      <c r="H36" s="456" t="str">
        <f>IFERROR(AVERAGE('PB(TEORI)'!$H36,'PB(TEORI)'!$S36,'PB(TEORI)'!$AD36)*PBTEORI2%,"")</f>
        <v/>
      </c>
      <c r="I36" s="456" t="str">
        <f>IFERROR(AVERAGE('PB(TEORI)'!$I36,'PB(TEORI)'!$T36,'PB(TEORI)'!$AE36)*PBTEORI3%,"")</f>
        <v/>
      </c>
      <c r="J36" s="456" t="str">
        <f>IFERROR(AVERAGE('PB(TEORI)'!$J36,'PB(TEORI)'!$U36,'PB(TEORI)'!$AF36)*PBTEORI4%,"")</f>
        <v/>
      </c>
      <c r="K36" s="456" t="str">
        <f>IFERROR(AVERAGE('PB(TEORI)'!$K36,'PB(TEORI)'!$V36,'PB(TEORI)'!$AG36)*PBTEORI5%,"")</f>
        <v/>
      </c>
      <c r="L36" s="456" t="str">
        <f>IFERROR(AVERAGE('PB(TEORI)'!$L36,'PB(TEORI)'!$W36,'PB(TEORI)'!$AH36)*PBTEORI6%,"")</f>
        <v/>
      </c>
      <c r="M36" s="456" t="str">
        <f>IFERROR(AVERAGE('PB(TEORI)'!$M36,'PB(TEORI)'!$X36,'[2]PB(TEORI'!$AG36)*PBTEORI7%,"")</f>
        <v/>
      </c>
      <c r="N36" s="467" t="str">
        <f>IFERROR(AVERAGE('PB(TEORI)'!$N36,'PB(TEORI)'!$Y36,'PB(TEORI)'!$AJ36)*PBTEORI8%,"")</f>
        <v/>
      </c>
      <c r="O36" s="467" t="str">
        <f>IFERROR(AVERAGE('PB(TEORI)'!$O36,'PB(TEORI)'!$Z36,'PB(TEORI)'!$AK36)*PBTEORI9%,"")</f>
        <v/>
      </c>
      <c r="P36" s="467" t="str">
        <f>IFERROR(AVERAGE('PB(TEORI)'!$P36,'PB(TEORI)'!$AA36,'PB(TEORI)'!$AL36)*PBTEORI10%,"")</f>
        <v/>
      </c>
      <c r="Q36" s="468" t="str">
        <f t="shared" si="0"/>
        <v/>
      </c>
      <c r="R36" s="469" t="str">
        <f>IFERROR(AVERAGE('PB(AMALI)'!$G36,'PB(AMALI)'!$R36,'PB(AMALI)'!$AC36)*PBAMALI1%,"")</f>
        <v/>
      </c>
      <c r="S36" s="469" t="str">
        <f>IFERROR(AVERAGE('PB(AMALI)'!$H36,'PB(AMALI)'!$S36,'PB(AMALI)'!$AD36)*PBAMALI2%,"")</f>
        <v/>
      </c>
      <c r="T36" s="469" t="str">
        <f>IFERROR(AVERAGE('PB(AMALI)'!$I36,'PB(AMALI)'!$T36,'PB(AMALI)'!$AE36)*PBAMALI3%,"")</f>
        <v/>
      </c>
      <c r="U36" s="469" t="str">
        <f>IFERROR(AVERAGE('PB(AMALI)'!$J36,'PB(AMALI)'!$U36,'PB(AMALI)'!$AF36)*PBAMALI4%,"")</f>
        <v/>
      </c>
      <c r="V36" s="469" t="str">
        <f>IFERROR(AVERAGE('PB(AMALI)'!$K36,'PB(AMALI)'!$V36,'PB(AMALI)'!$AG36)*PBAMALI5%,"")</f>
        <v/>
      </c>
      <c r="W36" s="469" t="str">
        <f>IFERROR(AVERAGE('PB(AMALI)'!$L36,'PB(AMALI)'!$W36,'PB(AMALI)'!$AH36)*PBAMALI6%,"")</f>
        <v/>
      </c>
      <c r="X36" s="469" t="str">
        <f>IFERROR(AVERAGE('PB(AMALI)'!$M36,'PB(AMALI)'!$X36,'[3]PB(AMALI'!$AG36)*PBAMALI7%,"")</f>
        <v/>
      </c>
      <c r="Y36" s="469" t="str">
        <f>IFERROR(AVERAGE('PB(AMALI)'!$N36,'PB(AMALI)'!$Y36,'PB(AMALI)'!$AJ36)*PBAMALI8%,"")</f>
        <v/>
      </c>
      <c r="Z36" s="469" t="str">
        <f>IFERROR(AVERAGE('PB(AMALI)'!$O36,'PB(AMALI)'!$Z36,'PB(AMALI)'!$AK36)*PBAMALI9%,"")</f>
        <v/>
      </c>
      <c r="AA36" s="469" t="str">
        <f>IFERROR(AVERAGE('PB(AMALI)'!$P36,'PB(AMALI)'!$AA36,'PB(AMALI)'!$AL36)*PBAMALI10%,"")</f>
        <v/>
      </c>
      <c r="AB36" s="470" t="str">
        <f t="shared" si="1"/>
        <v/>
      </c>
      <c r="AC36" s="474" t="str">
        <f t="shared" si="2"/>
        <v/>
      </c>
    </row>
    <row r="37" spans="1:29" ht="19.899999999999999" customHeight="1">
      <c r="A37" s="6">
        <v>26</v>
      </c>
      <c r="B37" s="425" t="str">
        <f>IF(OR(F37=0,F37=""),"",'DAFTAR PELAJAR'!B33)</f>
        <v>MOHAMAD SHAHNIZAM AZRUL BIN SHAHARIN</v>
      </c>
      <c r="C37" s="381" t="str">
        <f>IF(OR(F37=0,F37=""),"",'DAFTAR PELAJAR'!C33)</f>
        <v>4 ETN</v>
      </c>
      <c r="D37" s="472" t="str">
        <f>IF(OR(F37=0,F37=""),"",'DAFTAR PELAJAR'!D33)</f>
        <v>981217065499</v>
      </c>
      <c r="E37" s="381" t="str">
        <f>IF(OR(F37=0,F37=""),"",'DAFTAR PELAJAR'!E33)</f>
        <v>K591CETN006</v>
      </c>
      <c r="F37" s="473">
        <f>IF('DAFTAR PELAJAR'!J33=0,"",'DAFTAR PELAJAR'!J33)</f>
        <v>1</v>
      </c>
      <c r="G37" s="4" t="str">
        <f>IFERROR(AVERAGE('PB(TEORI)'!$G37,'PB(TEORI)'!$R37,'PB(TEORI)'!$AC37)*PBTEORI1%,"")</f>
        <v/>
      </c>
      <c r="H37" s="456" t="str">
        <f>IFERROR(AVERAGE('PB(TEORI)'!$H37,'PB(TEORI)'!$S37,'PB(TEORI)'!$AD37)*PBTEORI2%,"")</f>
        <v/>
      </c>
      <c r="I37" s="456" t="str">
        <f>IFERROR(AVERAGE('PB(TEORI)'!$I37,'PB(TEORI)'!$T37,'PB(TEORI)'!$AE37)*PBTEORI3%,"")</f>
        <v/>
      </c>
      <c r="J37" s="456" t="str">
        <f>IFERROR(AVERAGE('PB(TEORI)'!$J37,'PB(TEORI)'!$U37,'PB(TEORI)'!$AF37)*PBTEORI4%,"")</f>
        <v/>
      </c>
      <c r="K37" s="456" t="str">
        <f>IFERROR(AVERAGE('PB(TEORI)'!$K37,'PB(TEORI)'!$V37,'PB(TEORI)'!$AG37)*PBTEORI5%,"")</f>
        <v/>
      </c>
      <c r="L37" s="456" t="str">
        <f>IFERROR(AVERAGE('PB(TEORI)'!$L37,'PB(TEORI)'!$W37,'PB(TEORI)'!$AH37)*PBTEORI6%,"")</f>
        <v/>
      </c>
      <c r="M37" s="456" t="str">
        <f>IFERROR(AVERAGE('PB(TEORI)'!$M37,'PB(TEORI)'!$X37,'[2]PB(TEORI'!$AG37)*PBTEORI7%,"")</f>
        <v/>
      </c>
      <c r="N37" s="467" t="str">
        <f>IFERROR(AVERAGE('PB(TEORI)'!$N37,'PB(TEORI)'!$Y37,'PB(TEORI)'!$AJ37)*PBTEORI8%,"")</f>
        <v/>
      </c>
      <c r="O37" s="467" t="str">
        <f>IFERROR(AVERAGE('PB(TEORI)'!$O37,'PB(TEORI)'!$Z37,'PB(TEORI)'!$AK37)*PBTEORI9%,"")</f>
        <v/>
      </c>
      <c r="P37" s="467" t="str">
        <f>IFERROR(AVERAGE('PB(TEORI)'!$P37,'PB(TEORI)'!$AA37,'PB(TEORI)'!$AL37)*PBTEORI10%,"")</f>
        <v/>
      </c>
      <c r="Q37" s="468" t="str">
        <f t="shared" si="0"/>
        <v/>
      </c>
      <c r="R37" s="469" t="str">
        <f>IFERROR(AVERAGE('PB(AMALI)'!$G37,'PB(AMALI)'!$R37,'PB(AMALI)'!$AC37)*PBAMALI1%,"")</f>
        <v/>
      </c>
      <c r="S37" s="469" t="str">
        <f>IFERROR(AVERAGE('PB(AMALI)'!$H37,'PB(AMALI)'!$S37,'PB(AMALI)'!$AD37)*PBAMALI2%,"")</f>
        <v/>
      </c>
      <c r="T37" s="469" t="str">
        <f>IFERROR(AVERAGE('PB(AMALI)'!$I37,'PB(AMALI)'!$T37,'PB(AMALI)'!$AE37)*PBAMALI3%,"")</f>
        <v/>
      </c>
      <c r="U37" s="469" t="str">
        <f>IFERROR(AVERAGE('PB(AMALI)'!$J37,'PB(AMALI)'!$U37,'PB(AMALI)'!$AF37)*PBAMALI4%,"")</f>
        <v/>
      </c>
      <c r="V37" s="469" t="str">
        <f>IFERROR(AVERAGE('PB(AMALI)'!$K37,'PB(AMALI)'!$V37,'PB(AMALI)'!$AG37)*PBAMALI5%,"")</f>
        <v/>
      </c>
      <c r="W37" s="469" t="str">
        <f>IFERROR(AVERAGE('PB(AMALI)'!$L37,'PB(AMALI)'!$W37,'PB(AMALI)'!$AH37)*PBAMALI6%,"")</f>
        <v/>
      </c>
      <c r="X37" s="469" t="str">
        <f>IFERROR(AVERAGE('PB(AMALI)'!$M37,'PB(AMALI)'!$X37,'[3]PB(AMALI'!$AG37)*PBAMALI7%,"")</f>
        <v/>
      </c>
      <c r="Y37" s="469" t="str">
        <f>IFERROR(AVERAGE('PB(AMALI)'!$N37,'PB(AMALI)'!$Y37,'PB(AMALI)'!$AJ37)*PBAMALI8%,"")</f>
        <v/>
      </c>
      <c r="Z37" s="469" t="str">
        <f>IFERROR(AVERAGE('PB(AMALI)'!$O37,'PB(AMALI)'!$Z37,'PB(AMALI)'!$AK37)*PBAMALI9%,"")</f>
        <v/>
      </c>
      <c r="AA37" s="469" t="str">
        <f>IFERROR(AVERAGE('PB(AMALI)'!$P37,'PB(AMALI)'!$AA37,'PB(AMALI)'!$AL37)*PBAMALI10%,"")</f>
        <v/>
      </c>
      <c r="AB37" s="470" t="str">
        <f t="shared" si="1"/>
        <v/>
      </c>
      <c r="AC37" s="474" t="str">
        <f t="shared" si="2"/>
        <v/>
      </c>
    </row>
    <row r="38" spans="1:29" ht="19.899999999999999" customHeight="1">
      <c r="A38" s="6">
        <v>27</v>
      </c>
      <c r="B38" s="425" t="str">
        <f>IF(OR(F38=0,F38=""),"",'DAFTAR PELAJAR'!B34)</f>
        <v>MOHAMAD SUFI HAZIQ BIN TAJUDIN</v>
      </c>
      <c r="C38" s="381" t="str">
        <f>IF(OR(F38=0,F38=""),"",'DAFTAR PELAJAR'!C34)</f>
        <v>4 ETN</v>
      </c>
      <c r="D38" s="472" t="str">
        <f>IF(OR(F38=0,F38=""),"",'DAFTAR PELAJAR'!D34)</f>
        <v>980410065621</v>
      </c>
      <c r="E38" s="381" t="str">
        <f>IF(OR(F38=0,F38=""),"",'DAFTAR PELAJAR'!E34)</f>
        <v>K591CETN007</v>
      </c>
      <c r="F38" s="473">
        <f>IF('DAFTAR PELAJAR'!J34=0,"",'DAFTAR PELAJAR'!J34)</f>
        <v>1</v>
      </c>
      <c r="G38" s="4" t="str">
        <f>IFERROR(AVERAGE('PB(TEORI)'!$G38,'PB(TEORI)'!$R38,'PB(TEORI)'!$AC38)*PBTEORI1%,"")</f>
        <v/>
      </c>
      <c r="H38" s="456" t="str">
        <f>IFERROR(AVERAGE('PB(TEORI)'!$H38,'PB(TEORI)'!$S38,'PB(TEORI)'!$AD38)*PBTEORI2%,"")</f>
        <v/>
      </c>
      <c r="I38" s="456" t="str">
        <f>IFERROR(AVERAGE('PB(TEORI)'!$I38,'PB(TEORI)'!$T38,'PB(TEORI)'!$AE38)*PBTEORI3%,"")</f>
        <v/>
      </c>
      <c r="J38" s="456" t="str">
        <f>IFERROR(AVERAGE('PB(TEORI)'!$J38,'PB(TEORI)'!$U38,'PB(TEORI)'!$AF38)*PBTEORI4%,"")</f>
        <v/>
      </c>
      <c r="K38" s="456" t="str">
        <f>IFERROR(AVERAGE('PB(TEORI)'!$K38,'PB(TEORI)'!$V38,'PB(TEORI)'!$AG38)*PBTEORI5%,"")</f>
        <v/>
      </c>
      <c r="L38" s="456" t="str">
        <f>IFERROR(AVERAGE('PB(TEORI)'!$L38,'PB(TEORI)'!$W38,'PB(TEORI)'!$AH38)*PBTEORI6%,"")</f>
        <v/>
      </c>
      <c r="M38" s="456" t="str">
        <f>IFERROR(AVERAGE('PB(TEORI)'!$M38,'PB(TEORI)'!$X38,'[2]PB(TEORI'!$AG38)*PBTEORI7%,"")</f>
        <v/>
      </c>
      <c r="N38" s="467" t="str">
        <f>IFERROR(AVERAGE('PB(TEORI)'!$N38,'PB(TEORI)'!$Y38,'PB(TEORI)'!$AJ38)*PBTEORI8%,"")</f>
        <v/>
      </c>
      <c r="O38" s="467" t="str">
        <f>IFERROR(AVERAGE('PB(TEORI)'!$O38,'PB(TEORI)'!$Z38,'PB(TEORI)'!$AK38)*PBTEORI9%,"")</f>
        <v/>
      </c>
      <c r="P38" s="467" t="str">
        <f>IFERROR(AVERAGE('PB(TEORI)'!$P38,'PB(TEORI)'!$AA38,'PB(TEORI)'!$AL38)*PBTEORI10%,"")</f>
        <v/>
      </c>
      <c r="Q38" s="468" t="str">
        <f t="shared" si="0"/>
        <v/>
      </c>
      <c r="R38" s="469" t="str">
        <f>IFERROR(AVERAGE('PB(AMALI)'!$G38,'PB(AMALI)'!$R38,'PB(AMALI)'!$AC38)*PBAMALI1%,"")</f>
        <v/>
      </c>
      <c r="S38" s="469" t="str">
        <f>IFERROR(AVERAGE('PB(AMALI)'!$H38,'PB(AMALI)'!$S38,'PB(AMALI)'!$AD38)*PBAMALI2%,"")</f>
        <v/>
      </c>
      <c r="T38" s="469" t="str">
        <f>IFERROR(AVERAGE('PB(AMALI)'!$I38,'PB(AMALI)'!$T38,'PB(AMALI)'!$AE38)*PBAMALI3%,"")</f>
        <v/>
      </c>
      <c r="U38" s="469" t="str">
        <f>IFERROR(AVERAGE('PB(AMALI)'!$J38,'PB(AMALI)'!$U38,'PB(AMALI)'!$AF38)*PBAMALI4%,"")</f>
        <v/>
      </c>
      <c r="V38" s="469" t="str">
        <f>IFERROR(AVERAGE('PB(AMALI)'!$K38,'PB(AMALI)'!$V38,'PB(AMALI)'!$AG38)*PBAMALI5%,"")</f>
        <v/>
      </c>
      <c r="W38" s="469" t="str">
        <f>IFERROR(AVERAGE('PB(AMALI)'!$L38,'PB(AMALI)'!$W38,'PB(AMALI)'!$AH38)*PBAMALI6%,"")</f>
        <v/>
      </c>
      <c r="X38" s="469" t="str">
        <f>IFERROR(AVERAGE('PB(AMALI)'!$M38,'PB(AMALI)'!$X38,'[3]PB(AMALI'!$AG38)*PBAMALI7%,"")</f>
        <v/>
      </c>
      <c r="Y38" s="469" t="str">
        <f>IFERROR(AVERAGE('PB(AMALI)'!$N38,'PB(AMALI)'!$Y38,'PB(AMALI)'!$AJ38)*PBAMALI8%,"")</f>
        <v/>
      </c>
      <c r="Z38" s="469" t="str">
        <f>IFERROR(AVERAGE('PB(AMALI)'!$O38,'PB(AMALI)'!$Z38,'PB(AMALI)'!$AK38)*PBAMALI9%,"")</f>
        <v/>
      </c>
      <c r="AA38" s="469" t="str">
        <f>IFERROR(AVERAGE('PB(AMALI)'!$P38,'PB(AMALI)'!$AA38,'PB(AMALI)'!$AL38)*PBAMALI10%,"")</f>
        <v/>
      </c>
      <c r="AB38" s="470" t="str">
        <f t="shared" si="1"/>
        <v/>
      </c>
      <c r="AC38" s="474" t="str">
        <f t="shared" si="2"/>
        <v/>
      </c>
    </row>
    <row r="39" spans="1:29" ht="19.899999999999999" customHeight="1">
      <c r="A39" s="6">
        <v>28</v>
      </c>
      <c r="B39" s="425" t="str">
        <f>IF(OR(F39=0,F39=""),"",'DAFTAR PELAJAR'!B35)</f>
        <v>MUHAMAD AFZAN BIN  ISHAK</v>
      </c>
      <c r="C39" s="381" t="str">
        <f>IF(OR(F39=0,F39=""),"",'DAFTAR PELAJAR'!C35)</f>
        <v>4 ETN</v>
      </c>
      <c r="D39" s="472" t="str">
        <f>IF(OR(F39=0,F39=""),"",'DAFTAR PELAJAR'!D35)</f>
        <v>980608036375</v>
      </c>
      <c r="E39" s="381" t="str">
        <f>IF(OR(F39=0,F39=""),"",'DAFTAR PELAJAR'!E35)</f>
        <v>K591CETN008</v>
      </c>
      <c r="F39" s="473">
        <f>IF('DAFTAR PELAJAR'!J35=0,"",'DAFTAR PELAJAR'!J35)</f>
        <v>1</v>
      </c>
      <c r="G39" s="4" t="str">
        <f>IFERROR(AVERAGE('PB(TEORI)'!$G39,'PB(TEORI)'!$R39,'PB(TEORI)'!$AC39)*PBTEORI1%,"")</f>
        <v/>
      </c>
      <c r="H39" s="456" t="str">
        <f>IFERROR(AVERAGE('PB(TEORI)'!$H39,'PB(TEORI)'!$S39,'PB(TEORI)'!$AD39)*PBTEORI2%,"")</f>
        <v/>
      </c>
      <c r="I39" s="456" t="str">
        <f>IFERROR(AVERAGE('PB(TEORI)'!$I39,'PB(TEORI)'!$T39,'PB(TEORI)'!$AE39)*PBTEORI3%,"")</f>
        <v/>
      </c>
      <c r="J39" s="456" t="str">
        <f>IFERROR(AVERAGE('PB(TEORI)'!$J39,'PB(TEORI)'!$U39,'PB(TEORI)'!$AF39)*PBTEORI4%,"")</f>
        <v/>
      </c>
      <c r="K39" s="456" t="str">
        <f>IFERROR(AVERAGE('PB(TEORI)'!$K39,'PB(TEORI)'!$V39,'PB(TEORI)'!$AG39)*PBTEORI5%,"")</f>
        <v/>
      </c>
      <c r="L39" s="456" t="str">
        <f>IFERROR(AVERAGE('PB(TEORI)'!$L39,'PB(TEORI)'!$W39,'PB(TEORI)'!$AH39)*PBTEORI6%,"")</f>
        <v/>
      </c>
      <c r="M39" s="456" t="str">
        <f>IFERROR(AVERAGE('PB(TEORI)'!$M39,'PB(TEORI)'!$X39,'[2]PB(TEORI'!$AG39)*PBTEORI7%,"")</f>
        <v/>
      </c>
      <c r="N39" s="467" t="str">
        <f>IFERROR(AVERAGE('PB(TEORI)'!$N39,'PB(TEORI)'!$Y39,'PB(TEORI)'!$AJ39)*PBTEORI8%,"")</f>
        <v/>
      </c>
      <c r="O39" s="467" t="str">
        <f>IFERROR(AVERAGE('PB(TEORI)'!$O39,'PB(TEORI)'!$Z39,'PB(TEORI)'!$AK39)*PBTEORI9%,"")</f>
        <v/>
      </c>
      <c r="P39" s="467" t="str">
        <f>IFERROR(AVERAGE('PB(TEORI)'!$P39,'PB(TEORI)'!$AA39,'PB(TEORI)'!$AL39)*PBTEORI10%,"")</f>
        <v/>
      </c>
      <c r="Q39" s="468" t="str">
        <f t="shared" si="0"/>
        <v/>
      </c>
      <c r="R39" s="469" t="str">
        <f>IFERROR(AVERAGE('PB(AMALI)'!$G39,'PB(AMALI)'!$R39,'PB(AMALI)'!$AC39)*PBAMALI1%,"")</f>
        <v/>
      </c>
      <c r="S39" s="469" t="str">
        <f>IFERROR(AVERAGE('PB(AMALI)'!$H39,'PB(AMALI)'!$S39,'PB(AMALI)'!$AD39)*PBAMALI2%,"")</f>
        <v/>
      </c>
      <c r="T39" s="469" t="str">
        <f>IFERROR(AVERAGE('PB(AMALI)'!$I39,'PB(AMALI)'!$T39,'PB(AMALI)'!$AE39)*PBAMALI3%,"")</f>
        <v/>
      </c>
      <c r="U39" s="469" t="str">
        <f>IFERROR(AVERAGE('PB(AMALI)'!$J39,'PB(AMALI)'!$U39,'PB(AMALI)'!$AF39)*PBAMALI4%,"")</f>
        <v/>
      </c>
      <c r="V39" s="469" t="str">
        <f>IFERROR(AVERAGE('PB(AMALI)'!$K39,'PB(AMALI)'!$V39,'PB(AMALI)'!$AG39)*PBAMALI5%,"")</f>
        <v/>
      </c>
      <c r="W39" s="469" t="str">
        <f>IFERROR(AVERAGE('PB(AMALI)'!$L39,'PB(AMALI)'!$W39,'PB(AMALI)'!$AH39)*PBAMALI6%,"")</f>
        <v/>
      </c>
      <c r="X39" s="469" t="str">
        <f>IFERROR(AVERAGE('PB(AMALI)'!$M39,'PB(AMALI)'!$X39,'[3]PB(AMALI'!$AG39)*PBAMALI7%,"")</f>
        <v/>
      </c>
      <c r="Y39" s="469" t="str">
        <f>IFERROR(AVERAGE('PB(AMALI)'!$N39,'PB(AMALI)'!$Y39,'PB(AMALI)'!$AJ39)*PBAMALI8%,"")</f>
        <v/>
      </c>
      <c r="Z39" s="469" t="str">
        <f>IFERROR(AVERAGE('PB(AMALI)'!$O39,'PB(AMALI)'!$Z39,'PB(AMALI)'!$AK39)*PBAMALI9%,"")</f>
        <v/>
      </c>
      <c r="AA39" s="469" t="str">
        <f>IFERROR(AVERAGE('PB(AMALI)'!$P39,'PB(AMALI)'!$AA39,'PB(AMALI)'!$AL39)*PBAMALI10%,"")</f>
        <v/>
      </c>
      <c r="AB39" s="470" t="str">
        <f t="shared" si="1"/>
        <v/>
      </c>
      <c r="AC39" s="474" t="str">
        <f t="shared" si="2"/>
        <v/>
      </c>
    </row>
    <row r="40" spans="1:29" ht="19.899999999999999" customHeight="1">
      <c r="A40" s="6">
        <v>29</v>
      </c>
      <c r="B40" s="425" t="str">
        <f>IF(OR(F40=0,F40=""),"",'DAFTAR PELAJAR'!B36)</f>
        <v>MUHAMMAD AZMI BIN ADNAN</v>
      </c>
      <c r="C40" s="381" t="str">
        <f>IF(OR(F40=0,F40=""),"",'DAFTAR PELAJAR'!C36)</f>
        <v>4 ETN</v>
      </c>
      <c r="D40" s="472" t="str">
        <f>IF(OR(F40=0,F40=""),"",'DAFTAR PELAJAR'!D36)</f>
        <v>980622065631</v>
      </c>
      <c r="E40" s="381" t="str">
        <f>IF(OR(F40=0,F40=""),"",'DAFTAR PELAJAR'!E36)</f>
        <v>K591CETN009</v>
      </c>
      <c r="F40" s="473">
        <f>IF('DAFTAR PELAJAR'!J36=0,"",'DAFTAR PELAJAR'!J36)</f>
        <v>1</v>
      </c>
      <c r="G40" s="4" t="str">
        <f>IFERROR(AVERAGE('PB(TEORI)'!$G40,'PB(TEORI)'!$R40,'PB(TEORI)'!$AC40)*PBTEORI1%,"")</f>
        <v/>
      </c>
      <c r="H40" s="456" t="str">
        <f>IFERROR(AVERAGE('PB(TEORI)'!$H40,'PB(TEORI)'!$S40,'PB(TEORI)'!$AD40)*PBTEORI2%,"")</f>
        <v/>
      </c>
      <c r="I40" s="456" t="str">
        <f>IFERROR(AVERAGE('PB(TEORI)'!$I40,'PB(TEORI)'!$T40,'PB(TEORI)'!$AE40)*PBTEORI3%,"")</f>
        <v/>
      </c>
      <c r="J40" s="456" t="str">
        <f>IFERROR(AVERAGE('PB(TEORI)'!$J40,'PB(TEORI)'!$U40,'PB(TEORI)'!$AF40)*PBTEORI4%,"")</f>
        <v/>
      </c>
      <c r="K40" s="456" t="str">
        <f>IFERROR(AVERAGE('PB(TEORI)'!$K40,'PB(TEORI)'!$V40,'PB(TEORI)'!$AG40)*PBTEORI5%,"")</f>
        <v/>
      </c>
      <c r="L40" s="456" t="str">
        <f>IFERROR(AVERAGE('PB(TEORI)'!$L40,'PB(TEORI)'!$W40,'PB(TEORI)'!$AH40)*PBTEORI6%,"")</f>
        <v/>
      </c>
      <c r="M40" s="456" t="str">
        <f>IFERROR(AVERAGE('PB(TEORI)'!$M40,'PB(TEORI)'!$X40,'[2]PB(TEORI'!$AG40)*PBTEORI7%,"")</f>
        <v/>
      </c>
      <c r="N40" s="467" t="str">
        <f>IFERROR(AVERAGE('PB(TEORI)'!$N40,'PB(TEORI)'!$Y40,'PB(TEORI)'!$AJ40)*PBTEORI8%,"")</f>
        <v/>
      </c>
      <c r="O40" s="467" t="str">
        <f>IFERROR(AVERAGE('PB(TEORI)'!$O40,'PB(TEORI)'!$Z40,'PB(TEORI)'!$AK40)*PBTEORI9%,"")</f>
        <v/>
      </c>
      <c r="P40" s="467" t="str">
        <f>IFERROR(AVERAGE('PB(TEORI)'!$P40,'PB(TEORI)'!$AA40,'PB(TEORI)'!$AL40)*PBTEORI10%,"")</f>
        <v/>
      </c>
      <c r="Q40" s="468" t="str">
        <f t="shared" si="0"/>
        <v/>
      </c>
      <c r="R40" s="469" t="str">
        <f>IFERROR(AVERAGE('PB(AMALI)'!$G40,'PB(AMALI)'!$R40,'PB(AMALI)'!$AC40)*PBAMALI1%,"")</f>
        <v/>
      </c>
      <c r="S40" s="469" t="str">
        <f>IFERROR(AVERAGE('PB(AMALI)'!$H40,'PB(AMALI)'!$S40,'PB(AMALI)'!$AD40)*PBAMALI2%,"")</f>
        <v/>
      </c>
      <c r="T40" s="469" t="str">
        <f>IFERROR(AVERAGE('PB(AMALI)'!$I40,'PB(AMALI)'!$T40,'PB(AMALI)'!$AE40)*PBAMALI3%,"")</f>
        <v/>
      </c>
      <c r="U40" s="469" t="str">
        <f>IFERROR(AVERAGE('PB(AMALI)'!$J40,'PB(AMALI)'!$U40,'PB(AMALI)'!$AF40)*PBAMALI4%,"")</f>
        <v/>
      </c>
      <c r="V40" s="469" t="str">
        <f>IFERROR(AVERAGE('PB(AMALI)'!$K40,'PB(AMALI)'!$V40,'PB(AMALI)'!$AG40)*PBAMALI5%,"")</f>
        <v/>
      </c>
      <c r="W40" s="469" t="str">
        <f>IFERROR(AVERAGE('PB(AMALI)'!$L40,'PB(AMALI)'!$W40,'PB(AMALI)'!$AH40)*PBAMALI6%,"")</f>
        <v/>
      </c>
      <c r="X40" s="469" t="str">
        <f>IFERROR(AVERAGE('PB(AMALI)'!$M40,'PB(AMALI)'!$X40,'[3]PB(AMALI'!$AG40)*PBAMALI7%,"")</f>
        <v/>
      </c>
      <c r="Y40" s="469" t="str">
        <f>IFERROR(AVERAGE('PB(AMALI)'!$N40,'PB(AMALI)'!$Y40,'PB(AMALI)'!$AJ40)*PBAMALI8%,"")</f>
        <v/>
      </c>
      <c r="Z40" s="469" t="str">
        <f>IFERROR(AVERAGE('PB(AMALI)'!$O40,'PB(AMALI)'!$Z40,'PB(AMALI)'!$AK40)*PBAMALI9%,"")</f>
        <v/>
      </c>
      <c r="AA40" s="469" t="str">
        <f>IFERROR(AVERAGE('PB(AMALI)'!$P40,'PB(AMALI)'!$AA40,'PB(AMALI)'!$AL40)*PBAMALI10%,"")</f>
        <v/>
      </c>
      <c r="AB40" s="470" t="str">
        <f t="shared" si="1"/>
        <v/>
      </c>
      <c r="AC40" s="474" t="str">
        <f t="shared" si="2"/>
        <v/>
      </c>
    </row>
    <row r="41" spans="1:29" ht="19.899999999999999" customHeight="1">
      <c r="A41" s="6">
        <v>30</v>
      </c>
      <c r="B41" s="425" t="str">
        <f>IF(OR(F41=0,F41=""),"",'DAFTAR PELAJAR'!B37)</f>
        <v/>
      </c>
      <c r="C41" s="381" t="str">
        <f>IF(OR(F41=0,F41=""),"",'DAFTAR PELAJAR'!C37)</f>
        <v/>
      </c>
      <c r="D41" s="472" t="str">
        <f>IF(OR(F41=0,F41=""),"",'DAFTAR PELAJAR'!D37)</f>
        <v/>
      </c>
      <c r="E41" s="381" t="str">
        <f>IF(OR(F41=0,F41=""),"",'DAFTAR PELAJAR'!E37)</f>
        <v/>
      </c>
      <c r="F41" s="473" t="str">
        <f>IF('DAFTAR PELAJAR'!J37=0,"",'DAFTAR PELAJAR'!J37)</f>
        <v/>
      </c>
      <c r="G41" s="4" t="str">
        <f>IFERROR(AVERAGE('PB(TEORI)'!$G41,'PB(TEORI)'!$R41,'PB(TEORI)'!$AC41)*PBTEORI1%,"")</f>
        <v/>
      </c>
      <c r="H41" s="456" t="str">
        <f>IFERROR(AVERAGE('PB(TEORI)'!$H41,'PB(TEORI)'!$S41,'PB(TEORI)'!$AD41)*PBTEORI2%,"")</f>
        <v/>
      </c>
      <c r="I41" s="456" t="str">
        <f>IFERROR(AVERAGE('PB(TEORI)'!$I41,'PB(TEORI)'!$T41,'PB(TEORI)'!$AE41)*PBTEORI3%,"")</f>
        <v/>
      </c>
      <c r="J41" s="456" t="str">
        <f>IFERROR(AVERAGE('PB(TEORI)'!$J41,'PB(TEORI)'!$U41,'PB(TEORI)'!$AF41)*PBTEORI4%,"")</f>
        <v/>
      </c>
      <c r="K41" s="456" t="str">
        <f>IFERROR(AVERAGE('PB(TEORI)'!$K41,'PB(TEORI)'!$V41,'PB(TEORI)'!$AG41)*PBTEORI5%,"")</f>
        <v/>
      </c>
      <c r="L41" s="456" t="str">
        <f>IFERROR(AVERAGE('PB(TEORI)'!$L41,'PB(TEORI)'!$W41,'PB(TEORI)'!$AH41)*PBTEORI6%,"")</f>
        <v/>
      </c>
      <c r="M41" s="456" t="str">
        <f>IFERROR(AVERAGE('PB(TEORI)'!$M41,'PB(TEORI)'!$X41,'[2]PB(TEORI'!$AG41)*PBTEORI7%,"")</f>
        <v/>
      </c>
      <c r="N41" s="467" t="str">
        <f>IFERROR(AVERAGE('PB(TEORI)'!$N41,'PB(TEORI)'!$Y41,'PB(TEORI)'!$AJ41)*PBTEORI8%,"")</f>
        <v/>
      </c>
      <c r="O41" s="467" t="str">
        <f>IFERROR(AVERAGE('PB(TEORI)'!$O41,'PB(TEORI)'!$Z41,'PB(TEORI)'!$AK41)*PBTEORI9%,"")</f>
        <v/>
      </c>
      <c r="P41" s="467" t="str">
        <f>IFERROR(AVERAGE('PB(TEORI)'!$P41,'PB(TEORI)'!$AA41,'PB(TEORI)'!$AL41)*PBTEORI10%,"")</f>
        <v/>
      </c>
      <c r="Q41" s="468" t="str">
        <f t="shared" si="0"/>
        <v/>
      </c>
      <c r="R41" s="469" t="str">
        <f>IFERROR(AVERAGE('PB(AMALI)'!$G41,'PB(AMALI)'!$R41,'PB(AMALI)'!$AC41)*PBAMALI1%,"")</f>
        <v/>
      </c>
      <c r="S41" s="469" t="str">
        <f>IFERROR(AVERAGE('PB(AMALI)'!$H41,'PB(AMALI)'!$S41,'PB(AMALI)'!$AD41)*PBAMALI2%,"")</f>
        <v/>
      </c>
      <c r="T41" s="469" t="str">
        <f>IFERROR(AVERAGE('PB(AMALI)'!$I41,'PB(AMALI)'!$T41,'PB(AMALI)'!$AE41)*PBAMALI3%,"")</f>
        <v/>
      </c>
      <c r="U41" s="469" t="str">
        <f>IFERROR(AVERAGE('PB(AMALI)'!$J41,'PB(AMALI)'!$U41,'PB(AMALI)'!$AF41)*PBAMALI4%,"")</f>
        <v/>
      </c>
      <c r="V41" s="469" t="str">
        <f>IFERROR(AVERAGE('PB(AMALI)'!$K41,'PB(AMALI)'!$V41,'PB(AMALI)'!$AG41)*PBAMALI5%,"")</f>
        <v/>
      </c>
      <c r="W41" s="469" t="str">
        <f>IFERROR(AVERAGE('PB(AMALI)'!$L41,'PB(AMALI)'!$W41,'PB(AMALI)'!$AH41)*PBAMALI6%,"")</f>
        <v/>
      </c>
      <c r="X41" s="469" t="str">
        <f>IFERROR(AVERAGE('PB(AMALI)'!$M41,'PB(AMALI)'!$X41,'[3]PB(AMALI'!$AG41)*PBAMALI7%,"")</f>
        <v/>
      </c>
      <c r="Y41" s="469" t="str">
        <f>IFERROR(AVERAGE('PB(AMALI)'!$N41,'PB(AMALI)'!$Y41,'PB(AMALI)'!$AJ41)*PBAMALI8%,"")</f>
        <v/>
      </c>
      <c r="Z41" s="469" t="str">
        <f>IFERROR(AVERAGE('PB(AMALI)'!$O41,'PB(AMALI)'!$Z41,'PB(AMALI)'!$AK41)*PBAMALI9%,"")</f>
        <v/>
      </c>
      <c r="AA41" s="469" t="str">
        <f>IFERROR(AVERAGE('PB(AMALI)'!$P41,'PB(AMALI)'!$AA41,'PB(AMALI)'!$AL41)*PBAMALI10%,"")</f>
        <v/>
      </c>
      <c r="AB41" s="470" t="str">
        <f t="shared" si="1"/>
        <v/>
      </c>
      <c r="AC41" s="474" t="str">
        <f t="shared" si="2"/>
        <v/>
      </c>
    </row>
    <row r="42" spans="1:29" ht="19.899999999999999" customHeight="1">
      <c r="A42" s="6">
        <v>31</v>
      </c>
      <c r="B42" s="425" t="str">
        <f>IF(OR(F42=0,F42=""),"",'DAFTAR PELAJAR'!B38)</f>
        <v>NURUL ATIKAH BINTI ADNAN</v>
      </c>
      <c r="C42" s="381" t="str">
        <f>IF(OR(F42=0,F42=""),"",'DAFTAR PELAJAR'!C38)</f>
        <v>4 ETN</v>
      </c>
      <c r="D42" s="472" t="str">
        <f>IF(OR(F42=0,F42=""),"",'DAFTAR PELAJAR'!D38)</f>
        <v>980501065424</v>
      </c>
      <c r="E42" s="381" t="str">
        <f>IF(OR(F42=0,F42=""),"",'DAFTAR PELAJAR'!E38)</f>
        <v>K591CETN011</v>
      </c>
      <c r="F42" s="473">
        <f>IF('DAFTAR PELAJAR'!J38=0,"",'DAFTAR PELAJAR'!J38)</f>
        <v>1</v>
      </c>
      <c r="G42" s="4" t="str">
        <f>IFERROR(AVERAGE('PB(TEORI)'!$G42,'PB(TEORI)'!$R42,'PB(TEORI)'!$AC42)*PBTEORI1%,"")</f>
        <v/>
      </c>
      <c r="H42" s="456" t="str">
        <f>IFERROR(AVERAGE('PB(TEORI)'!$H42,'PB(TEORI)'!$S42,'PB(TEORI)'!$AD42)*PBTEORI2%,"")</f>
        <v/>
      </c>
      <c r="I42" s="456" t="str">
        <f>IFERROR(AVERAGE('PB(TEORI)'!$I42,'PB(TEORI)'!$T42,'PB(TEORI)'!$AE42)*PBTEORI3%,"")</f>
        <v/>
      </c>
      <c r="J42" s="456" t="str">
        <f>IFERROR(AVERAGE('PB(TEORI)'!$J42,'PB(TEORI)'!$U42,'PB(TEORI)'!$AF42)*PBTEORI4%,"")</f>
        <v/>
      </c>
      <c r="K42" s="456" t="str">
        <f>IFERROR(AVERAGE('PB(TEORI)'!$K42,'PB(TEORI)'!$V42,'PB(TEORI)'!$AG42)*PBTEORI5%,"")</f>
        <v/>
      </c>
      <c r="L42" s="456" t="str">
        <f>IFERROR(AVERAGE('PB(TEORI)'!$L42,'PB(TEORI)'!$W42,'PB(TEORI)'!$AH42)*PBTEORI6%,"")</f>
        <v/>
      </c>
      <c r="M42" s="456" t="str">
        <f>IFERROR(AVERAGE('PB(TEORI)'!$M42,'PB(TEORI)'!$X42,'[2]PB(TEORI'!$AG42)*PBTEORI7%,"")</f>
        <v/>
      </c>
      <c r="N42" s="467" t="str">
        <f>IFERROR(AVERAGE('PB(TEORI)'!$N42,'PB(TEORI)'!$Y42,'PB(TEORI)'!$AJ42)*PBTEORI8%,"")</f>
        <v/>
      </c>
      <c r="O42" s="467" t="str">
        <f>IFERROR(AVERAGE('PB(TEORI)'!$O42,'PB(TEORI)'!$Z42,'PB(TEORI)'!$AK42)*PBTEORI9%,"")</f>
        <v/>
      </c>
      <c r="P42" s="467" t="str">
        <f>IFERROR(AVERAGE('PB(TEORI)'!$P42,'PB(TEORI)'!$AA42,'PB(TEORI)'!$AL42)*PBTEORI10%,"")</f>
        <v/>
      </c>
      <c r="Q42" s="468" t="str">
        <f t="shared" si="0"/>
        <v/>
      </c>
      <c r="R42" s="469" t="str">
        <f>IFERROR(AVERAGE('PB(AMALI)'!$G42,'PB(AMALI)'!$R42,'PB(AMALI)'!$AC42)*PBAMALI1%,"")</f>
        <v/>
      </c>
      <c r="S42" s="469" t="str">
        <f>IFERROR(AVERAGE('PB(AMALI)'!$H42,'PB(AMALI)'!$S42,'PB(AMALI)'!$AD42)*PBAMALI2%,"")</f>
        <v/>
      </c>
      <c r="T42" s="469" t="str">
        <f>IFERROR(AVERAGE('PB(AMALI)'!$I42,'PB(AMALI)'!$T42,'PB(AMALI)'!$AE42)*PBAMALI3%,"")</f>
        <v/>
      </c>
      <c r="U42" s="469" t="str">
        <f>IFERROR(AVERAGE('PB(AMALI)'!$J42,'PB(AMALI)'!$U42,'PB(AMALI)'!$AF42)*PBAMALI4%,"")</f>
        <v/>
      </c>
      <c r="V42" s="469" t="str">
        <f>IFERROR(AVERAGE('PB(AMALI)'!$K42,'PB(AMALI)'!$V42,'PB(AMALI)'!$AG42)*PBAMALI5%,"")</f>
        <v/>
      </c>
      <c r="W42" s="469" t="str">
        <f>IFERROR(AVERAGE('PB(AMALI)'!$L42,'PB(AMALI)'!$W42,'PB(AMALI)'!$AH42)*PBAMALI6%,"")</f>
        <v/>
      </c>
      <c r="X42" s="469" t="str">
        <f>IFERROR(AVERAGE('PB(AMALI)'!$M42,'PB(AMALI)'!$X42,'[3]PB(AMALI'!$AG42)*PBAMALI7%,"")</f>
        <v/>
      </c>
      <c r="Y42" s="469" t="str">
        <f>IFERROR(AVERAGE('PB(AMALI)'!$N42,'PB(AMALI)'!$Y42,'PB(AMALI)'!$AJ42)*PBAMALI8%,"")</f>
        <v/>
      </c>
      <c r="Z42" s="469" t="str">
        <f>IFERROR(AVERAGE('PB(AMALI)'!$O42,'PB(AMALI)'!$Z42,'PB(AMALI)'!$AK42)*PBAMALI9%,"")</f>
        <v/>
      </c>
      <c r="AA42" s="469" t="str">
        <f>IFERROR(AVERAGE('PB(AMALI)'!$P42,'PB(AMALI)'!$AA42,'PB(AMALI)'!$AL42)*PBAMALI10%,"")</f>
        <v/>
      </c>
      <c r="AB42" s="470" t="str">
        <f t="shared" si="1"/>
        <v/>
      </c>
      <c r="AC42" s="474" t="str">
        <f t="shared" si="2"/>
        <v/>
      </c>
    </row>
    <row r="43" spans="1:29" ht="19.899999999999999" customHeight="1">
      <c r="A43" s="6">
        <v>32</v>
      </c>
      <c r="B43" s="425" t="str">
        <f>IF(OR(F43=0,F43=""),"",'DAFTAR PELAJAR'!B39)</f>
        <v>NURUL NAJIHAH WA'EYAH BINTI AJMAIN</v>
      </c>
      <c r="C43" s="381" t="str">
        <f>IF(OR(F43=0,F43=""),"",'DAFTAR PELAJAR'!C39)</f>
        <v>4 ETN</v>
      </c>
      <c r="D43" s="472" t="str">
        <f>IF(OR(F43=0,F43=""),"",'DAFTAR PELAJAR'!D39)</f>
        <v>980206065210</v>
      </c>
      <c r="E43" s="381" t="str">
        <f>IF(OR(F43=0,F43=""),"",'DAFTAR PELAJAR'!E39)</f>
        <v>K591CETN012</v>
      </c>
      <c r="F43" s="473">
        <f>IF('DAFTAR PELAJAR'!J39=0,"",'DAFTAR PELAJAR'!J39)</f>
        <v>1</v>
      </c>
      <c r="G43" s="4" t="str">
        <f>IFERROR(AVERAGE('PB(TEORI)'!$G43,'PB(TEORI)'!$R43,'PB(TEORI)'!$AC43)*PBTEORI1%,"")</f>
        <v/>
      </c>
      <c r="H43" s="456" t="str">
        <f>IFERROR(AVERAGE('PB(TEORI)'!$H43,'PB(TEORI)'!$S43,'PB(TEORI)'!$AD43)*PBTEORI2%,"")</f>
        <v/>
      </c>
      <c r="I43" s="456" t="str">
        <f>IFERROR(AVERAGE('PB(TEORI)'!$I43,'PB(TEORI)'!$T43,'PB(TEORI)'!$AE43)*PBTEORI3%,"")</f>
        <v/>
      </c>
      <c r="J43" s="456" t="str">
        <f>IFERROR(AVERAGE('PB(TEORI)'!$J43,'PB(TEORI)'!$U43,'PB(TEORI)'!$AF43)*PBTEORI4%,"")</f>
        <v/>
      </c>
      <c r="K43" s="456" t="str">
        <f>IFERROR(AVERAGE('PB(TEORI)'!$K43,'PB(TEORI)'!$V43,'PB(TEORI)'!$AG43)*PBTEORI5%,"")</f>
        <v/>
      </c>
      <c r="L43" s="456" t="str">
        <f>IFERROR(AVERAGE('PB(TEORI)'!$L43,'PB(TEORI)'!$W43,'PB(TEORI)'!$AH43)*PBTEORI6%,"")</f>
        <v/>
      </c>
      <c r="M43" s="456" t="str">
        <f>IFERROR(AVERAGE('PB(TEORI)'!$M43,'PB(TEORI)'!$X43,'[2]PB(TEORI'!$AG43)*PBTEORI7%,"")</f>
        <v/>
      </c>
      <c r="N43" s="467" t="str">
        <f>IFERROR(AVERAGE('PB(TEORI)'!$N43,'PB(TEORI)'!$Y43,'PB(TEORI)'!$AJ43)*PBTEORI8%,"")</f>
        <v/>
      </c>
      <c r="O43" s="467" t="str">
        <f>IFERROR(AVERAGE('PB(TEORI)'!$O43,'PB(TEORI)'!$Z43,'PB(TEORI)'!$AK43)*PBTEORI9%,"")</f>
        <v/>
      </c>
      <c r="P43" s="467" t="str">
        <f>IFERROR(AVERAGE('PB(TEORI)'!$P43,'PB(TEORI)'!$AA43,'PB(TEORI)'!$AL43)*PBTEORI10%,"")</f>
        <v/>
      </c>
      <c r="Q43" s="468" t="str">
        <f t="shared" si="0"/>
        <v/>
      </c>
      <c r="R43" s="469" t="str">
        <f>IFERROR(AVERAGE('PB(AMALI)'!$G43,'PB(AMALI)'!$R43,'PB(AMALI)'!$AC43)*PBAMALI1%,"")</f>
        <v/>
      </c>
      <c r="S43" s="469" t="str">
        <f>IFERROR(AVERAGE('PB(AMALI)'!$H43,'PB(AMALI)'!$S43,'PB(AMALI)'!$AD43)*PBAMALI2%,"")</f>
        <v/>
      </c>
      <c r="T43" s="469" t="str">
        <f>IFERROR(AVERAGE('PB(AMALI)'!$I43,'PB(AMALI)'!$T43,'PB(AMALI)'!$AE43)*PBAMALI3%,"")</f>
        <v/>
      </c>
      <c r="U43" s="469" t="str">
        <f>IFERROR(AVERAGE('PB(AMALI)'!$J43,'PB(AMALI)'!$U43,'PB(AMALI)'!$AF43)*PBAMALI4%,"")</f>
        <v/>
      </c>
      <c r="V43" s="469" t="str">
        <f>IFERROR(AVERAGE('PB(AMALI)'!$K43,'PB(AMALI)'!$V43,'PB(AMALI)'!$AG43)*PBAMALI5%,"")</f>
        <v/>
      </c>
      <c r="W43" s="469" t="str">
        <f>IFERROR(AVERAGE('PB(AMALI)'!$L43,'PB(AMALI)'!$W43,'PB(AMALI)'!$AH43)*PBAMALI6%,"")</f>
        <v/>
      </c>
      <c r="X43" s="469" t="str">
        <f>IFERROR(AVERAGE('PB(AMALI)'!$M43,'PB(AMALI)'!$X43,'[3]PB(AMALI'!$AG43)*PBAMALI7%,"")</f>
        <v/>
      </c>
      <c r="Y43" s="469" t="str">
        <f>IFERROR(AVERAGE('PB(AMALI)'!$N43,'PB(AMALI)'!$Y43,'PB(AMALI)'!$AJ43)*PBAMALI8%,"")</f>
        <v/>
      </c>
      <c r="Z43" s="469" t="str">
        <f>IFERROR(AVERAGE('PB(AMALI)'!$O43,'PB(AMALI)'!$Z43,'PB(AMALI)'!$AK43)*PBAMALI9%,"")</f>
        <v/>
      </c>
      <c r="AA43" s="469" t="str">
        <f>IFERROR(AVERAGE('PB(AMALI)'!$P43,'PB(AMALI)'!$AA43,'PB(AMALI)'!$AL43)*PBAMALI10%,"")</f>
        <v/>
      </c>
      <c r="AB43" s="470" t="str">
        <f t="shared" si="1"/>
        <v/>
      </c>
      <c r="AC43" s="474" t="str">
        <f t="shared" si="2"/>
        <v/>
      </c>
    </row>
    <row r="44" spans="1:29" ht="19.899999999999999" customHeight="1">
      <c r="A44" s="6">
        <v>33</v>
      </c>
      <c r="B44" s="425" t="str">
        <f>IF(OR(F44=0,F44=""),"",'DAFTAR PELAJAR'!B40)</f>
        <v>NURUL YUMNI BINTI ROSLI</v>
      </c>
      <c r="C44" s="381" t="str">
        <f>IF(OR(F44=0,F44=""),"",'DAFTAR PELAJAR'!C40)</f>
        <v>4 ETN</v>
      </c>
      <c r="D44" s="472" t="str">
        <f>IF(OR(F44=0,F44=""),"",'DAFTAR PELAJAR'!D40)</f>
        <v>981208106412</v>
      </c>
      <c r="E44" s="381" t="str">
        <f>IF(OR(F44=0,F44=""),"",'DAFTAR PELAJAR'!E40)</f>
        <v>K591CETN013</v>
      </c>
      <c r="F44" s="473">
        <f>IF('DAFTAR PELAJAR'!J40=0,"",'DAFTAR PELAJAR'!J40)</f>
        <v>1</v>
      </c>
      <c r="G44" s="4" t="str">
        <f>IFERROR(AVERAGE('PB(TEORI)'!$G44,'PB(TEORI)'!$R44,'PB(TEORI)'!$AC44)*PBTEORI1%,"")</f>
        <v/>
      </c>
      <c r="H44" s="456" t="str">
        <f>IFERROR(AVERAGE('PB(TEORI)'!$H44,'PB(TEORI)'!$S44,'PB(TEORI)'!$AD44)*PBTEORI2%,"")</f>
        <v/>
      </c>
      <c r="I44" s="456" t="str">
        <f>IFERROR(AVERAGE('PB(TEORI)'!$I44,'PB(TEORI)'!$T44,'PB(TEORI)'!$AE44)*PBTEORI3%,"")</f>
        <v/>
      </c>
      <c r="J44" s="456" t="str">
        <f>IFERROR(AVERAGE('PB(TEORI)'!$J44,'PB(TEORI)'!$U44,'PB(TEORI)'!$AF44)*PBTEORI4%,"")</f>
        <v/>
      </c>
      <c r="K44" s="456" t="str">
        <f>IFERROR(AVERAGE('PB(TEORI)'!$K44,'PB(TEORI)'!$V44,'PB(TEORI)'!$AG44)*PBTEORI5%,"")</f>
        <v/>
      </c>
      <c r="L44" s="456" t="str">
        <f>IFERROR(AVERAGE('PB(TEORI)'!$L44,'PB(TEORI)'!$W44,'PB(TEORI)'!$AH44)*PBTEORI6%,"")</f>
        <v/>
      </c>
      <c r="M44" s="456" t="str">
        <f>IFERROR(AVERAGE('PB(TEORI)'!$M44,'PB(TEORI)'!$X44,'[2]PB(TEORI'!$AG44)*PBTEORI7%,"")</f>
        <v/>
      </c>
      <c r="N44" s="467" t="str">
        <f>IFERROR(AVERAGE('PB(TEORI)'!$N44,'PB(TEORI)'!$Y44,'PB(TEORI)'!$AJ44)*PBTEORI8%,"")</f>
        <v/>
      </c>
      <c r="O44" s="467" t="str">
        <f>IFERROR(AVERAGE('PB(TEORI)'!$O44,'PB(TEORI)'!$Z44,'PB(TEORI)'!$AK44)*PBTEORI9%,"")</f>
        <v/>
      </c>
      <c r="P44" s="467" t="str">
        <f>IFERROR(AVERAGE('PB(TEORI)'!$P44,'PB(TEORI)'!$AA44,'PB(TEORI)'!$AL44)*PBTEORI10%,"")</f>
        <v/>
      </c>
      <c r="Q44" s="468" t="str">
        <f t="shared" si="0"/>
        <v/>
      </c>
      <c r="R44" s="469" t="str">
        <f>IFERROR(AVERAGE('PB(AMALI)'!$G44,'PB(AMALI)'!$R44,'PB(AMALI)'!$AC44)*PBAMALI1%,"")</f>
        <v/>
      </c>
      <c r="S44" s="469" t="str">
        <f>IFERROR(AVERAGE('PB(AMALI)'!$H44,'PB(AMALI)'!$S44,'PB(AMALI)'!$AD44)*PBAMALI2%,"")</f>
        <v/>
      </c>
      <c r="T44" s="469" t="str">
        <f>IFERROR(AVERAGE('PB(AMALI)'!$I44,'PB(AMALI)'!$T44,'PB(AMALI)'!$AE44)*PBAMALI3%,"")</f>
        <v/>
      </c>
      <c r="U44" s="469" t="str">
        <f>IFERROR(AVERAGE('PB(AMALI)'!$J44,'PB(AMALI)'!$U44,'PB(AMALI)'!$AF44)*PBAMALI4%,"")</f>
        <v/>
      </c>
      <c r="V44" s="469" t="str">
        <f>IFERROR(AVERAGE('PB(AMALI)'!$K44,'PB(AMALI)'!$V44,'PB(AMALI)'!$AG44)*PBAMALI5%,"")</f>
        <v/>
      </c>
      <c r="W44" s="469" t="str">
        <f>IFERROR(AVERAGE('PB(AMALI)'!$L44,'PB(AMALI)'!$W44,'PB(AMALI)'!$AH44)*PBAMALI6%,"")</f>
        <v/>
      </c>
      <c r="X44" s="469" t="str">
        <f>IFERROR(AVERAGE('PB(AMALI)'!$M44,'PB(AMALI)'!$X44,'[3]PB(AMALI'!$AG44)*PBAMALI7%,"")</f>
        <v/>
      </c>
      <c r="Y44" s="469" t="str">
        <f>IFERROR(AVERAGE('PB(AMALI)'!$N44,'PB(AMALI)'!$Y44,'PB(AMALI)'!$AJ44)*PBAMALI8%,"")</f>
        <v/>
      </c>
      <c r="Z44" s="469" t="str">
        <f>IFERROR(AVERAGE('PB(AMALI)'!$O44,'PB(AMALI)'!$Z44,'PB(AMALI)'!$AK44)*PBAMALI9%,"")</f>
        <v/>
      </c>
      <c r="AA44" s="469" t="str">
        <f>IFERROR(AVERAGE('PB(AMALI)'!$P44,'PB(AMALI)'!$AA44,'PB(AMALI)'!$AL44)*PBAMALI10%,"")</f>
        <v/>
      </c>
      <c r="AB44" s="470" t="str">
        <f t="shared" si="1"/>
        <v/>
      </c>
      <c r="AC44" s="474" t="str">
        <f t="shared" si="2"/>
        <v/>
      </c>
    </row>
    <row r="45" spans="1:29" ht="19.899999999999999" customHeight="1">
      <c r="A45" s="6">
        <v>34</v>
      </c>
      <c r="B45" s="425" t="str">
        <f>IF(OR(F45=0,F45=""),"",'DAFTAR PELAJAR'!B41)</f>
        <v>SITI NUR UMIRAH BINTI MOHD KAMARUDIN</v>
      </c>
      <c r="C45" s="381" t="str">
        <f>IF(OR(F45=0,F45=""),"",'DAFTAR PELAJAR'!C41)</f>
        <v>4 ETN</v>
      </c>
      <c r="D45" s="472" t="str">
        <f>IF(OR(F45=0,F45=""),"",'DAFTAR PELAJAR'!D41)</f>
        <v>981129065608</v>
      </c>
      <c r="E45" s="381" t="str">
        <f>IF(OR(F45=0,F45=""),"",'DAFTAR PELAJAR'!E41)</f>
        <v>K591CETN014</v>
      </c>
      <c r="F45" s="473">
        <f>IF('DAFTAR PELAJAR'!J41=0,"",'DAFTAR PELAJAR'!J41)</f>
        <v>1</v>
      </c>
      <c r="G45" s="4" t="str">
        <f>IFERROR(AVERAGE('PB(TEORI)'!$G45,'PB(TEORI)'!$R45,'PB(TEORI)'!$AC45)*PBTEORI1%,"")</f>
        <v/>
      </c>
      <c r="H45" s="456" t="str">
        <f>IFERROR(AVERAGE('PB(TEORI)'!$H45,'PB(TEORI)'!$S45,'PB(TEORI)'!$AD45)*PBTEORI2%,"")</f>
        <v/>
      </c>
      <c r="I45" s="456" t="str">
        <f>IFERROR(AVERAGE('PB(TEORI)'!$I45,'PB(TEORI)'!$T45,'PB(TEORI)'!$AE45)*PBTEORI3%,"")</f>
        <v/>
      </c>
      <c r="J45" s="456" t="str">
        <f>IFERROR(AVERAGE('PB(TEORI)'!$J45,'PB(TEORI)'!$U45,'PB(TEORI)'!$AF45)*PBTEORI4%,"")</f>
        <v/>
      </c>
      <c r="K45" s="456" t="str">
        <f>IFERROR(AVERAGE('PB(TEORI)'!$K45,'PB(TEORI)'!$V45,'PB(TEORI)'!$AG45)*PBTEORI5%,"")</f>
        <v/>
      </c>
      <c r="L45" s="456" t="str">
        <f>IFERROR(AVERAGE('PB(TEORI)'!$L45,'PB(TEORI)'!$W45,'PB(TEORI)'!$AH45)*PBTEORI6%,"")</f>
        <v/>
      </c>
      <c r="M45" s="456" t="str">
        <f>IFERROR(AVERAGE('PB(TEORI)'!$M45,'PB(TEORI)'!$X45,'[2]PB(TEORI'!$AG45)*PBTEORI7%,"")</f>
        <v/>
      </c>
      <c r="N45" s="467" t="str">
        <f>IFERROR(AVERAGE('PB(TEORI)'!$N45,'PB(TEORI)'!$Y45,'PB(TEORI)'!$AJ45)*PBTEORI8%,"")</f>
        <v/>
      </c>
      <c r="O45" s="467" t="str">
        <f>IFERROR(AVERAGE('PB(TEORI)'!$O45,'PB(TEORI)'!$Z45,'PB(TEORI)'!$AK45)*PBTEORI9%,"")</f>
        <v/>
      </c>
      <c r="P45" s="467" t="str">
        <f>IFERROR(AVERAGE('PB(TEORI)'!$P45,'PB(TEORI)'!$AA45,'PB(TEORI)'!$AL45)*PBTEORI10%,"")</f>
        <v/>
      </c>
      <c r="Q45" s="468" t="str">
        <f t="shared" si="0"/>
        <v/>
      </c>
      <c r="R45" s="469" t="str">
        <f>IFERROR(AVERAGE('PB(AMALI)'!$G45,'PB(AMALI)'!$R45,'PB(AMALI)'!$AC45)*PBAMALI1%,"")</f>
        <v/>
      </c>
      <c r="S45" s="469" t="str">
        <f>IFERROR(AVERAGE('PB(AMALI)'!$H45,'PB(AMALI)'!$S45,'PB(AMALI)'!$AD45)*PBAMALI2%,"")</f>
        <v/>
      </c>
      <c r="T45" s="469" t="str">
        <f>IFERROR(AVERAGE('PB(AMALI)'!$I45,'PB(AMALI)'!$T45,'PB(AMALI)'!$AE45)*PBAMALI3%,"")</f>
        <v/>
      </c>
      <c r="U45" s="469" t="str">
        <f>IFERROR(AVERAGE('PB(AMALI)'!$J45,'PB(AMALI)'!$U45,'PB(AMALI)'!$AF45)*PBAMALI4%,"")</f>
        <v/>
      </c>
      <c r="V45" s="469" t="str">
        <f>IFERROR(AVERAGE('PB(AMALI)'!$K45,'PB(AMALI)'!$V45,'PB(AMALI)'!$AG45)*PBAMALI5%,"")</f>
        <v/>
      </c>
      <c r="W45" s="469" t="str">
        <f>IFERROR(AVERAGE('PB(AMALI)'!$L45,'PB(AMALI)'!$W45,'PB(AMALI)'!$AH45)*PBAMALI6%,"")</f>
        <v/>
      </c>
      <c r="X45" s="469" t="str">
        <f>IFERROR(AVERAGE('PB(AMALI)'!$M45,'PB(AMALI)'!$X45,'[3]PB(AMALI'!$AG45)*PBAMALI7%,"")</f>
        <v/>
      </c>
      <c r="Y45" s="469" t="str">
        <f>IFERROR(AVERAGE('PB(AMALI)'!$N45,'PB(AMALI)'!$Y45,'PB(AMALI)'!$AJ45)*PBAMALI8%,"")</f>
        <v/>
      </c>
      <c r="Z45" s="469" t="str">
        <f>IFERROR(AVERAGE('PB(AMALI)'!$O45,'PB(AMALI)'!$Z45,'PB(AMALI)'!$AK45)*PBAMALI9%,"")</f>
        <v/>
      </c>
      <c r="AA45" s="469" t="str">
        <f>IFERROR(AVERAGE('PB(AMALI)'!$P45,'PB(AMALI)'!$AA45,'PB(AMALI)'!$AL45)*PBAMALI10%,"")</f>
        <v/>
      </c>
      <c r="AB45" s="470" t="str">
        <f t="shared" si="1"/>
        <v/>
      </c>
      <c r="AC45" s="474" t="str">
        <f t="shared" si="2"/>
        <v/>
      </c>
    </row>
    <row r="46" spans="1:29" ht="19.899999999999999" customHeight="1">
      <c r="A46" s="6">
        <v>35</v>
      </c>
      <c r="B46" s="425" t="str">
        <f>IF(OR(F46=0,F46=""),"",'DAFTAR PELAJAR'!B42)</f>
        <v>WAN MUHAMMAD AFIQ BIN WAN AZIR</v>
      </c>
      <c r="C46" s="381" t="str">
        <f>IF(OR(F46=0,F46=""),"",'DAFTAR PELAJAR'!C42)</f>
        <v>4 ETN</v>
      </c>
      <c r="D46" s="472" t="str">
        <f>IF(OR(F46=0,F46=""),"",'DAFTAR PELAJAR'!D42)</f>
        <v>980826065617</v>
      </c>
      <c r="E46" s="381" t="str">
        <f>IF(OR(F46=0,F46=""),"",'DAFTAR PELAJAR'!E42)</f>
        <v>K591CETN015</v>
      </c>
      <c r="F46" s="473">
        <f>IF('DAFTAR PELAJAR'!J42=0,"",'DAFTAR PELAJAR'!J42)</f>
        <v>1</v>
      </c>
      <c r="G46" s="4" t="str">
        <f>IFERROR(AVERAGE('PB(TEORI)'!$G46,'PB(TEORI)'!$R46,'PB(TEORI)'!$AC46)*PBTEORI1%,"")</f>
        <v/>
      </c>
      <c r="H46" s="456" t="str">
        <f>IFERROR(AVERAGE('PB(TEORI)'!$H46,'PB(TEORI)'!$S46,'PB(TEORI)'!$AD46)*PBTEORI2%,"")</f>
        <v/>
      </c>
      <c r="I46" s="456" t="str">
        <f>IFERROR(AVERAGE('PB(TEORI)'!$I46,'PB(TEORI)'!$T46,'PB(TEORI)'!$AE46)*PBTEORI3%,"")</f>
        <v/>
      </c>
      <c r="J46" s="456" t="str">
        <f>IFERROR(AVERAGE('PB(TEORI)'!$J46,'PB(TEORI)'!$U46,'PB(TEORI)'!$AF46)*PBTEORI4%,"")</f>
        <v/>
      </c>
      <c r="K46" s="456" t="str">
        <f>IFERROR(AVERAGE('PB(TEORI)'!$K46,'PB(TEORI)'!$V46,'PB(TEORI)'!$AG46)*PBTEORI5%,"")</f>
        <v/>
      </c>
      <c r="L46" s="456" t="str">
        <f>IFERROR(AVERAGE('PB(TEORI)'!$L46,'PB(TEORI)'!$W46,'PB(TEORI)'!$AH46)*PBTEORI6%,"")</f>
        <v/>
      </c>
      <c r="M46" s="456" t="str">
        <f>IFERROR(AVERAGE('PB(TEORI)'!$M46,'PB(TEORI)'!$X46,'[2]PB(TEORI'!$AG46)*PBTEORI7%,"")</f>
        <v/>
      </c>
      <c r="N46" s="467" t="str">
        <f>IFERROR(AVERAGE('PB(TEORI)'!$N46,'PB(TEORI)'!$Y46,'PB(TEORI)'!$AJ46)*PBTEORI8%,"")</f>
        <v/>
      </c>
      <c r="O46" s="467" t="str">
        <f>IFERROR(AVERAGE('PB(TEORI)'!$O46,'PB(TEORI)'!$Z46,'PB(TEORI)'!$AK46)*PBTEORI9%,"")</f>
        <v/>
      </c>
      <c r="P46" s="467" t="str">
        <f>IFERROR(AVERAGE('PB(TEORI)'!$P46,'PB(TEORI)'!$AA46,'PB(TEORI)'!$AL46)*PBTEORI10%,"")</f>
        <v/>
      </c>
      <c r="Q46" s="468" t="str">
        <f t="shared" si="0"/>
        <v/>
      </c>
      <c r="R46" s="469" t="str">
        <f>IFERROR(AVERAGE('PB(AMALI)'!$G46,'PB(AMALI)'!$R46,'PB(AMALI)'!$AC46)*PBAMALI1%,"")</f>
        <v/>
      </c>
      <c r="S46" s="469" t="str">
        <f>IFERROR(AVERAGE('PB(AMALI)'!$H46,'PB(AMALI)'!$S46,'PB(AMALI)'!$AD46)*PBAMALI2%,"")</f>
        <v/>
      </c>
      <c r="T46" s="469" t="str">
        <f>IFERROR(AVERAGE('PB(AMALI)'!$I46,'PB(AMALI)'!$T46,'PB(AMALI)'!$AE46)*PBAMALI3%,"")</f>
        <v/>
      </c>
      <c r="U46" s="469" t="str">
        <f>IFERROR(AVERAGE('PB(AMALI)'!$J46,'PB(AMALI)'!$U46,'PB(AMALI)'!$AF46)*PBAMALI4%,"")</f>
        <v/>
      </c>
      <c r="V46" s="469" t="str">
        <f>IFERROR(AVERAGE('PB(AMALI)'!$K46,'PB(AMALI)'!$V46,'PB(AMALI)'!$AG46)*PBAMALI5%,"")</f>
        <v/>
      </c>
      <c r="W46" s="469" t="str">
        <f>IFERROR(AVERAGE('PB(AMALI)'!$L46,'PB(AMALI)'!$W46,'PB(AMALI)'!$AH46)*PBAMALI6%,"")</f>
        <v/>
      </c>
      <c r="X46" s="469" t="str">
        <f>IFERROR(AVERAGE('PB(AMALI)'!$M46,'PB(AMALI)'!$X46,'[3]PB(AMALI'!$AG46)*PBAMALI7%,"")</f>
        <v/>
      </c>
      <c r="Y46" s="469" t="str">
        <f>IFERROR(AVERAGE('PB(AMALI)'!$N46,'PB(AMALI)'!$Y46,'PB(AMALI)'!$AJ46)*PBAMALI8%,"")</f>
        <v/>
      </c>
      <c r="Z46" s="469" t="str">
        <f>IFERROR(AVERAGE('PB(AMALI)'!$O46,'PB(AMALI)'!$Z46,'PB(AMALI)'!$AK46)*PBAMALI9%,"")</f>
        <v/>
      </c>
      <c r="AA46" s="469" t="str">
        <f>IFERROR(AVERAGE('PB(AMALI)'!$P46,'PB(AMALI)'!$AA46,'PB(AMALI)'!$AL46)*PBAMALI10%,"")</f>
        <v/>
      </c>
      <c r="AB46" s="470" t="str">
        <f t="shared" si="1"/>
        <v/>
      </c>
      <c r="AC46" s="474" t="str">
        <f t="shared" si="2"/>
        <v/>
      </c>
    </row>
    <row r="47" spans="1:29" ht="19.899999999999999" customHeight="1">
      <c r="A47" s="6">
        <v>36</v>
      </c>
      <c r="B47" s="425" t="str">
        <f>IF(OR(F47=0,F47=""),"",'DAFTAR PELAJAR'!B43)</f>
        <v>ABDUL AL HAFIZ BIN ABDUL HADI</v>
      </c>
      <c r="C47" s="381" t="str">
        <f>IF(OR(F47=0,F47=""),"",'DAFTAR PELAJAR'!C43)</f>
        <v>4 MPI</v>
      </c>
      <c r="D47" s="472" t="str">
        <f>IF(OR(F47=0,F47=""),"",'DAFTAR PELAJAR'!D43)</f>
        <v>980524065187</v>
      </c>
      <c r="E47" s="381" t="str">
        <f>IF(OR(F47=0,F47=""),"",'DAFTAR PELAJAR'!E43)</f>
        <v>K591CMPI001</v>
      </c>
      <c r="F47" s="473">
        <f>IF('DAFTAR PELAJAR'!J43=0,"",'DAFTAR PELAJAR'!J43)</f>
        <v>1</v>
      </c>
      <c r="G47" s="4" t="str">
        <f>IFERROR(AVERAGE('PB(TEORI)'!$G47,'PB(TEORI)'!$R47,'PB(TEORI)'!$AC47)*PBTEORI1%,"")</f>
        <v/>
      </c>
      <c r="H47" s="456" t="str">
        <f>IFERROR(AVERAGE('PB(TEORI)'!$H47,'PB(TEORI)'!$S47,'PB(TEORI)'!$AD47)*PBTEORI2%,"")</f>
        <v/>
      </c>
      <c r="I47" s="456" t="str">
        <f>IFERROR(AVERAGE('PB(TEORI)'!$I47,'PB(TEORI)'!$T47,'PB(TEORI)'!$AE47)*PBTEORI3%,"")</f>
        <v/>
      </c>
      <c r="J47" s="456" t="str">
        <f>IFERROR(AVERAGE('PB(TEORI)'!$J47,'PB(TEORI)'!$U47,'PB(TEORI)'!$AF47)*PBTEORI4%,"")</f>
        <v/>
      </c>
      <c r="K47" s="456" t="str">
        <f>IFERROR(AVERAGE('PB(TEORI)'!$K47,'PB(TEORI)'!$V47,'PB(TEORI)'!$AG47)*PBTEORI5%,"")</f>
        <v/>
      </c>
      <c r="L47" s="456" t="str">
        <f>IFERROR(AVERAGE('PB(TEORI)'!$L47,'PB(TEORI)'!$W47,'PB(TEORI)'!$AH47)*PBTEORI6%,"")</f>
        <v/>
      </c>
      <c r="M47" s="456" t="str">
        <f>IFERROR(AVERAGE('PB(TEORI)'!$M47,'PB(TEORI)'!$X47,'[2]PB(TEORI'!$AG47)*PBTEORI7%,"")</f>
        <v/>
      </c>
      <c r="N47" s="467" t="str">
        <f>IFERROR(AVERAGE('PB(TEORI)'!$N47,'PB(TEORI)'!$Y47,'PB(TEORI)'!$AJ47)*PBTEORI8%,"")</f>
        <v/>
      </c>
      <c r="O47" s="467" t="str">
        <f>IFERROR(AVERAGE('PB(TEORI)'!$O47,'PB(TEORI)'!$Z47,'PB(TEORI)'!$AK47)*PBTEORI9%,"")</f>
        <v/>
      </c>
      <c r="P47" s="467" t="str">
        <f>IFERROR(AVERAGE('PB(TEORI)'!$P47,'PB(TEORI)'!$AA47,'PB(TEORI)'!$AL47)*PBTEORI10%,"")</f>
        <v/>
      </c>
      <c r="Q47" s="468" t="str">
        <f t="shared" si="0"/>
        <v/>
      </c>
      <c r="R47" s="469" t="str">
        <f>IFERROR(AVERAGE('PB(AMALI)'!$G47,'PB(AMALI)'!$R47,'PB(AMALI)'!$AC47)*PBAMALI1%,"")</f>
        <v/>
      </c>
      <c r="S47" s="469" t="str">
        <f>IFERROR(AVERAGE('PB(AMALI)'!$H47,'PB(AMALI)'!$S47,'PB(AMALI)'!$AD47)*PBAMALI2%,"")</f>
        <v/>
      </c>
      <c r="T47" s="469" t="str">
        <f>IFERROR(AVERAGE('PB(AMALI)'!$I47,'PB(AMALI)'!$T47,'PB(AMALI)'!$AE47)*PBAMALI3%,"")</f>
        <v/>
      </c>
      <c r="U47" s="469" t="str">
        <f>IFERROR(AVERAGE('PB(AMALI)'!$J47,'PB(AMALI)'!$U47,'PB(AMALI)'!$AF47)*PBAMALI4%,"")</f>
        <v/>
      </c>
      <c r="V47" s="469" t="str">
        <f>IFERROR(AVERAGE('PB(AMALI)'!$K47,'PB(AMALI)'!$V47,'PB(AMALI)'!$AG47)*PBAMALI5%,"")</f>
        <v/>
      </c>
      <c r="W47" s="469" t="str">
        <f>IFERROR(AVERAGE('PB(AMALI)'!$L47,'PB(AMALI)'!$W47,'PB(AMALI)'!$AH47)*PBAMALI6%,"")</f>
        <v/>
      </c>
      <c r="X47" s="469" t="str">
        <f>IFERROR(AVERAGE('PB(AMALI)'!$M47,'PB(AMALI)'!$X47,'[3]PB(AMALI'!$AG47)*PBAMALI7%,"")</f>
        <v/>
      </c>
      <c r="Y47" s="469" t="str">
        <f>IFERROR(AVERAGE('PB(AMALI)'!$N47,'PB(AMALI)'!$Y47,'PB(AMALI)'!$AJ47)*PBAMALI8%,"")</f>
        <v/>
      </c>
      <c r="Z47" s="469" t="str">
        <f>IFERROR(AVERAGE('PB(AMALI)'!$O47,'PB(AMALI)'!$Z47,'PB(AMALI)'!$AK47)*PBAMALI9%,"")</f>
        <v/>
      </c>
      <c r="AA47" s="469" t="str">
        <f>IFERROR(AVERAGE('PB(AMALI)'!$P47,'PB(AMALI)'!$AA47,'PB(AMALI)'!$AL47)*PBAMALI10%,"")</f>
        <v/>
      </c>
      <c r="AB47" s="470" t="str">
        <f t="shared" si="1"/>
        <v/>
      </c>
      <c r="AC47" s="474" t="str">
        <f t="shared" si="2"/>
        <v/>
      </c>
    </row>
    <row r="48" spans="1:29" ht="19.899999999999999" customHeight="1">
      <c r="A48" s="6">
        <v>37</v>
      </c>
      <c r="B48" s="425" t="str">
        <f>IF(OR(F48=0,F48=""),"",'DAFTAR PELAJAR'!B44)</f>
        <v>AHMAD FAIQ BIN ZAMRI</v>
      </c>
      <c r="C48" s="381" t="str">
        <f>IF(OR(F48=0,F48=""),"",'DAFTAR PELAJAR'!C44)</f>
        <v>4 MPI</v>
      </c>
      <c r="D48" s="472" t="str">
        <f>IF(OR(F48=0,F48=""),"",'DAFTAR PELAJAR'!D44)</f>
        <v>980405106249</v>
      </c>
      <c r="E48" s="381" t="str">
        <f>IF(OR(F48=0,F48=""),"",'DAFTAR PELAJAR'!E44)</f>
        <v>K591CMPI002</v>
      </c>
      <c r="F48" s="473">
        <f>IF('DAFTAR PELAJAR'!J44=0,"",'DAFTAR PELAJAR'!J44)</f>
        <v>1</v>
      </c>
      <c r="G48" s="4" t="str">
        <f>IFERROR(AVERAGE('PB(TEORI)'!$G48,'PB(TEORI)'!$R48,'PB(TEORI)'!$AC48)*PBTEORI1%,"")</f>
        <v/>
      </c>
      <c r="H48" s="456" t="str">
        <f>IFERROR(AVERAGE('PB(TEORI)'!$H48,'PB(TEORI)'!$S48,'PB(TEORI)'!$AD48)*PBTEORI2%,"")</f>
        <v/>
      </c>
      <c r="I48" s="456" t="str">
        <f>IFERROR(AVERAGE('PB(TEORI)'!$I48,'PB(TEORI)'!$T48,'PB(TEORI)'!$AE48)*PBTEORI3%,"")</f>
        <v/>
      </c>
      <c r="J48" s="456" t="str">
        <f>IFERROR(AVERAGE('PB(TEORI)'!$J48,'PB(TEORI)'!$U48,'PB(TEORI)'!$AF48)*PBTEORI4%,"")</f>
        <v/>
      </c>
      <c r="K48" s="456" t="str">
        <f>IFERROR(AVERAGE('PB(TEORI)'!$K48,'PB(TEORI)'!$V48,'PB(TEORI)'!$AG48)*PBTEORI5%,"")</f>
        <v/>
      </c>
      <c r="L48" s="456" t="str">
        <f>IFERROR(AVERAGE('PB(TEORI)'!$L48,'PB(TEORI)'!$W48,'PB(TEORI)'!$AH48)*PBTEORI6%,"")</f>
        <v/>
      </c>
      <c r="M48" s="456" t="str">
        <f>IFERROR(AVERAGE('PB(TEORI)'!$M48,'PB(TEORI)'!$X48,'[2]PB(TEORI'!$AG48)*PBTEORI7%,"")</f>
        <v/>
      </c>
      <c r="N48" s="467" t="str">
        <f>IFERROR(AVERAGE('PB(TEORI)'!$N48,'PB(TEORI)'!$Y48,'PB(TEORI)'!$AJ48)*PBTEORI8%,"")</f>
        <v/>
      </c>
      <c r="O48" s="467" t="str">
        <f>IFERROR(AVERAGE('PB(TEORI)'!$O48,'PB(TEORI)'!$Z48,'PB(TEORI)'!$AK48)*PBTEORI9%,"")</f>
        <v/>
      </c>
      <c r="P48" s="467" t="str">
        <f>IFERROR(AVERAGE('PB(TEORI)'!$P48,'PB(TEORI)'!$AA48,'PB(TEORI)'!$AL48)*PBTEORI10%,"")</f>
        <v/>
      </c>
      <c r="Q48" s="468" t="str">
        <f t="shared" si="0"/>
        <v/>
      </c>
      <c r="R48" s="469" t="str">
        <f>IFERROR(AVERAGE('PB(AMALI)'!$G48,'PB(AMALI)'!$R48,'PB(AMALI)'!$AC48)*PBAMALI1%,"")</f>
        <v/>
      </c>
      <c r="S48" s="469" t="str">
        <f>IFERROR(AVERAGE('PB(AMALI)'!$H48,'PB(AMALI)'!$S48,'PB(AMALI)'!$AD48)*PBAMALI2%,"")</f>
        <v/>
      </c>
      <c r="T48" s="469" t="str">
        <f>IFERROR(AVERAGE('PB(AMALI)'!$I48,'PB(AMALI)'!$T48,'PB(AMALI)'!$AE48)*PBAMALI3%,"")</f>
        <v/>
      </c>
      <c r="U48" s="469" t="str">
        <f>IFERROR(AVERAGE('PB(AMALI)'!$J48,'PB(AMALI)'!$U48,'PB(AMALI)'!$AF48)*PBAMALI4%,"")</f>
        <v/>
      </c>
      <c r="V48" s="469" t="str">
        <f>IFERROR(AVERAGE('PB(AMALI)'!$K48,'PB(AMALI)'!$V48,'PB(AMALI)'!$AG48)*PBAMALI5%,"")</f>
        <v/>
      </c>
      <c r="W48" s="469" t="str">
        <f>IFERROR(AVERAGE('PB(AMALI)'!$L48,'PB(AMALI)'!$W48,'PB(AMALI)'!$AH48)*PBAMALI6%,"")</f>
        <v/>
      </c>
      <c r="X48" s="469" t="str">
        <f>IFERROR(AVERAGE('PB(AMALI)'!$M48,'PB(AMALI)'!$X48,'[3]PB(AMALI'!$AG48)*PBAMALI7%,"")</f>
        <v/>
      </c>
      <c r="Y48" s="469" t="str">
        <f>IFERROR(AVERAGE('PB(AMALI)'!$N48,'PB(AMALI)'!$Y48,'PB(AMALI)'!$AJ48)*PBAMALI8%,"")</f>
        <v/>
      </c>
      <c r="Z48" s="469" t="str">
        <f>IFERROR(AVERAGE('PB(AMALI)'!$O48,'PB(AMALI)'!$Z48,'PB(AMALI)'!$AK48)*PBAMALI9%,"")</f>
        <v/>
      </c>
      <c r="AA48" s="469" t="str">
        <f>IFERROR(AVERAGE('PB(AMALI)'!$P48,'PB(AMALI)'!$AA48,'PB(AMALI)'!$AL48)*PBAMALI10%,"")</f>
        <v/>
      </c>
      <c r="AB48" s="470" t="str">
        <f t="shared" si="1"/>
        <v/>
      </c>
      <c r="AC48" s="474" t="str">
        <f t="shared" si="2"/>
        <v/>
      </c>
    </row>
    <row r="49" spans="1:29" ht="19.899999999999999" customHeight="1">
      <c r="A49" s="6">
        <v>38</v>
      </c>
      <c r="B49" s="425" t="str">
        <f>IF(OR(F49=0,F49=""),"",'DAFTAR PELAJAR'!B45)</f>
        <v>AINAA ATHIRAH BINTI KASMIN</v>
      </c>
      <c r="C49" s="381" t="str">
        <f>IF(OR(F49=0,F49=""),"",'DAFTAR PELAJAR'!C45)</f>
        <v>4 MPI</v>
      </c>
      <c r="D49" s="472" t="str">
        <f>IF(OR(F49=0,F49=""),"",'DAFTAR PELAJAR'!D45)</f>
        <v>980102065136</v>
      </c>
      <c r="E49" s="381" t="str">
        <f>IF(OR(F49=0,F49=""),"",'DAFTAR PELAJAR'!E45)</f>
        <v>K591CMPI003</v>
      </c>
      <c r="F49" s="473">
        <f>IF('DAFTAR PELAJAR'!J45=0,"",'DAFTAR PELAJAR'!J45)</f>
        <v>1</v>
      </c>
      <c r="G49" s="4" t="str">
        <f>IFERROR(AVERAGE('PB(TEORI)'!$G49,'PB(TEORI)'!$R49,'PB(TEORI)'!$AC49)*PBTEORI1%,"")</f>
        <v/>
      </c>
      <c r="H49" s="456" t="str">
        <f>IFERROR(AVERAGE('PB(TEORI)'!$H49,'PB(TEORI)'!$S49,'PB(TEORI)'!$AD49)*PBTEORI2%,"")</f>
        <v/>
      </c>
      <c r="I49" s="456" t="str">
        <f>IFERROR(AVERAGE('PB(TEORI)'!$I49,'PB(TEORI)'!$T49,'PB(TEORI)'!$AE49)*PBTEORI3%,"")</f>
        <v/>
      </c>
      <c r="J49" s="456" t="str">
        <f>IFERROR(AVERAGE('PB(TEORI)'!$J49,'PB(TEORI)'!$U49,'PB(TEORI)'!$AF49)*PBTEORI4%,"")</f>
        <v/>
      </c>
      <c r="K49" s="456" t="str">
        <f>IFERROR(AVERAGE('PB(TEORI)'!$K49,'PB(TEORI)'!$V49,'PB(TEORI)'!$AG49)*PBTEORI5%,"")</f>
        <v/>
      </c>
      <c r="L49" s="456" t="str">
        <f>IFERROR(AVERAGE('PB(TEORI)'!$L49,'PB(TEORI)'!$W49,'PB(TEORI)'!$AH49)*PBTEORI6%,"")</f>
        <v/>
      </c>
      <c r="M49" s="456" t="str">
        <f>IFERROR(AVERAGE('PB(TEORI)'!$M49,'PB(TEORI)'!$X49,'[2]PB(TEORI'!$AG49)*PBTEORI7%,"")</f>
        <v/>
      </c>
      <c r="N49" s="467" t="str">
        <f>IFERROR(AVERAGE('PB(TEORI)'!$N49,'PB(TEORI)'!$Y49,'PB(TEORI)'!$AJ49)*PBTEORI8%,"")</f>
        <v/>
      </c>
      <c r="O49" s="467" t="str">
        <f>IFERROR(AVERAGE('PB(TEORI)'!$O49,'PB(TEORI)'!$Z49,'PB(TEORI)'!$AK49)*PBTEORI9%,"")</f>
        <v/>
      </c>
      <c r="P49" s="467" t="str">
        <f>IFERROR(AVERAGE('PB(TEORI)'!$P49,'PB(TEORI)'!$AA49,'PB(TEORI)'!$AL49)*PBTEORI10%,"")</f>
        <v/>
      </c>
      <c r="Q49" s="468" t="str">
        <f t="shared" si="0"/>
        <v/>
      </c>
      <c r="R49" s="469" t="str">
        <f>IFERROR(AVERAGE('PB(AMALI)'!$G49,'PB(AMALI)'!$R49,'PB(AMALI)'!$AC49)*PBAMALI1%,"")</f>
        <v/>
      </c>
      <c r="S49" s="469" t="str">
        <f>IFERROR(AVERAGE('PB(AMALI)'!$H49,'PB(AMALI)'!$S49,'PB(AMALI)'!$AD49)*PBAMALI2%,"")</f>
        <v/>
      </c>
      <c r="T49" s="469" t="str">
        <f>IFERROR(AVERAGE('PB(AMALI)'!$I49,'PB(AMALI)'!$T49,'PB(AMALI)'!$AE49)*PBAMALI3%,"")</f>
        <v/>
      </c>
      <c r="U49" s="469" t="str">
        <f>IFERROR(AVERAGE('PB(AMALI)'!$J49,'PB(AMALI)'!$U49,'PB(AMALI)'!$AF49)*PBAMALI4%,"")</f>
        <v/>
      </c>
      <c r="V49" s="469" t="str">
        <f>IFERROR(AVERAGE('PB(AMALI)'!$K49,'PB(AMALI)'!$V49,'PB(AMALI)'!$AG49)*PBAMALI5%,"")</f>
        <v/>
      </c>
      <c r="W49" s="469" t="str">
        <f>IFERROR(AVERAGE('PB(AMALI)'!$L49,'PB(AMALI)'!$W49,'PB(AMALI)'!$AH49)*PBAMALI6%,"")</f>
        <v/>
      </c>
      <c r="X49" s="469" t="str">
        <f>IFERROR(AVERAGE('PB(AMALI)'!$M49,'PB(AMALI)'!$X49,'[3]PB(AMALI'!$AG49)*PBAMALI7%,"")</f>
        <v/>
      </c>
      <c r="Y49" s="469" t="str">
        <f>IFERROR(AVERAGE('PB(AMALI)'!$N49,'PB(AMALI)'!$Y49,'PB(AMALI)'!$AJ49)*PBAMALI8%,"")</f>
        <v/>
      </c>
      <c r="Z49" s="469" t="str">
        <f>IFERROR(AVERAGE('PB(AMALI)'!$O49,'PB(AMALI)'!$Z49,'PB(AMALI)'!$AK49)*PBAMALI9%,"")</f>
        <v/>
      </c>
      <c r="AA49" s="469" t="str">
        <f>IFERROR(AVERAGE('PB(AMALI)'!$P49,'PB(AMALI)'!$AA49,'PB(AMALI)'!$AL49)*PBAMALI10%,"")</f>
        <v/>
      </c>
      <c r="AB49" s="470" t="str">
        <f t="shared" si="1"/>
        <v/>
      </c>
      <c r="AC49" s="474" t="str">
        <f t="shared" si="2"/>
        <v/>
      </c>
    </row>
    <row r="50" spans="1:29" ht="19.899999999999999" customHeight="1">
      <c r="A50" s="6">
        <v>39</v>
      </c>
      <c r="B50" s="425" t="str">
        <f>IF(OR(F50=0,F50=""),"",'DAFTAR PELAJAR'!B46)</f>
        <v>AIRIL FARHAN BIN SHAMSUL AZMAN</v>
      </c>
      <c r="C50" s="381" t="str">
        <f>IF(OR(F50=0,F50=""),"",'DAFTAR PELAJAR'!C46)</f>
        <v>4 MPI</v>
      </c>
      <c r="D50" s="472" t="str">
        <f>IF(OR(F50=0,F50=""),"",'DAFTAR PELAJAR'!D46)</f>
        <v>980718065417</v>
      </c>
      <c r="E50" s="381" t="str">
        <f>IF(OR(F50=0,F50=""),"",'DAFTAR PELAJAR'!E46)</f>
        <v>K591CMPI004</v>
      </c>
      <c r="F50" s="473">
        <f>IF('DAFTAR PELAJAR'!J46=0,"",'DAFTAR PELAJAR'!J46)</f>
        <v>1</v>
      </c>
      <c r="G50" s="4" t="str">
        <f>IFERROR(AVERAGE('PB(TEORI)'!$G50,'PB(TEORI)'!$R50,'PB(TEORI)'!$AC50)*PBTEORI1%,"")</f>
        <v/>
      </c>
      <c r="H50" s="456" t="str">
        <f>IFERROR(AVERAGE('PB(TEORI)'!$H50,'PB(TEORI)'!$S50,'PB(TEORI)'!$AD50)*PBTEORI2%,"")</f>
        <v/>
      </c>
      <c r="I50" s="456" t="str">
        <f>IFERROR(AVERAGE('PB(TEORI)'!$I50,'PB(TEORI)'!$T50,'PB(TEORI)'!$AE50)*PBTEORI3%,"")</f>
        <v/>
      </c>
      <c r="J50" s="456" t="str">
        <f>IFERROR(AVERAGE('PB(TEORI)'!$J50,'PB(TEORI)'!$U50,'PB(TEORI)'!$AF50)*PBTEORI4%,"")</f>
        <v/>
      </c>
      <c r="K50" s="456" t="str">
        <f>IFERROR(AVERAGE('PB(TEORI)'!$K50,'PB(TEORI)'!$V50,'PB(TEORI)'!$AG50)*PBTEORI5%,"")</f>
        <v/>
      </c>
      <c r="L50" s="456" t="str">
        <f>IFERROR(AVERAGE('PB(TEORI)'!$L50,'PB(TEORI)'!$W50,'PB(TEORI)'!$AH50)*PBTEORI6%,"")</f>
        <v/>
      </c>
      <c r="M50" s="456" t="str">
        <f>IFERROR(AVERAGE('PB(TEORI)'!$M50,'PB(TEORI)'!$X50,'[2]PB(TEORI'!$AG50)*PBTEORI7%,"")</f>
        <v/>
      </c>
      <c r="N50" s="467" t="str">
        <f>IFERROR(AVERAGE('PB(TEORI)'!$N50,'PB(TEORI)'!$Y50,'PB(TEORI)'!$AJ50)*PBTEORI8%,"")</f>
        <v/>
      </c>
      <c r="O50" s="467" t="str">
        <f>IFERROR(AVERAGE('PB(TEORI)'!$O50,'PB(TEORI)'!$Z50,'PB(TEORI)'!$AK50)*PBTEORI9%,"")</f>
        <v/>
      </c>
      <c r="P50" s="467" t="str">
        <f>IFERROR(AVERAGE('PB(TEORI)'!$P50,'PB(TEORI)'!$AA50,'PB(TEORI)'!$AL50)*PBTEORI10%,"")</f>
        <v/>
      </c>
      <c r="Q50" s="468" t="str">
        <f t="shared" si="0"/>
        <v/>
      </c>
      <c r="R50" s="469" t="str">
        <f>IFERROR(AVERAGE('PB(AMALI)'!$G50,'PB(AMALI)'!$R50,'PB(AMALI)'!$AC50)*PBAMALI1%,"")</f>
        <v/>
      </c>
      <c r="S50" s="469" t="str">
        <f>IFERROR(AVERAGE('PB(AMALI)'!$H50,'PB(AMALI)'!$S50,'PB(AMALI)'!$AD50)*PBAMALI2%,"")</f>
        <v/>
      </c>
      <c r="T50" s="469" t="str">
        <f>IFERROR(AVERAGE('PB(AMALI)'!$I50,'PB(AMALI)'!$T50,'PB(AMALI)'!$AE50)*PBAMALI3%,"")</f>
        <v/>
      </c>
      <c r="U50" s="469" t="str">
        <f>IFERROR(AVERAGE('PB(AMALI)'!$J50,'PB(AMALI)'!$U50,'PB(AMALI)'!$AF50)*PBAMALI4%,"")</f>
        <v/>
      </c>
      <c r="V50" s="469" t="str">
        <f>IFERROR(AVERAGE('PB(AMALI)'!$K50,'PB(AMALI)'!$V50,'PB(AMALI)'!$AG50)*PBAMALI5%,"")</f>
        <v/>
      </c>
      <c r="W50" s="469" t="str">
        <f>IFERROR(AVERAGE('PB(AMALI)'!$L50,'PB(AMALI)'!$W50,'PB(AMALI)'!$AH50)*PBAMALI6%,"")</f>
        <v/>
      </c>
      <c r="X50" s="469" t="str">
        <f>IFERROR(AVERAGE('PB(AMALI)'!$M50,'PB(AMALI)'!$X50,'[3]PB(AMALI'!$AG50)*PBAMALI7%,"")</f>
        <v/>
      </c>
      <c r="Y50" s="469" t="str">
        <f>IFERROR(AVERAGE('PB(AMALI)'!$N50,'PB(AMALI)'!$Y50,'PB(AMALI)'!$AJ50)*PBAMALI8%,"")</f>
        <v/>
      </c>
      <c r="Z50" s="469" t="str">
        <f>IFERROR(AVERAGE('PB(AMALI)'!$O50,'PB(AMALI)'!$Z50,'PB(AMALI)'!$AK50)*PBAMALI9%,"")</f>
        <v/>
      </c>
      <c r="AA50" s="469" t="str">
        <f>IFERROR(AVERAGE('PB(AMALI)'!$P50,'PB(AMALI)'!$AA50,'PB(AMALI)'!$AL50)*PBAMALI10%,"")</f>
        <v/>
      </c>
      <c r="AB50" s="470" t="str">
        <f t="shared" si="1"/>
        <v/>
      </c>
      <c r="AC50" s="474" t="str">
        <f t="shared" si="2"/>
        <v/>
      </c>
    </row>
    <row r="51" spans="1:29" ht="19.899999999999999" customHeight="1">
      <c r="A51" s="6">
        <v>40</v>
      </c>
      <c r="B51" s="425" t="str">
        <f>IF(OR(F51=0,F51=""),"",'DAFTAR PELAJAR'!B47)</f>
        <v>AMIRUL HAKIMI BIN ANUAR</v>
      </c>
      <c r="C51" s="381" t="str">
        <f>IF(OR(F51=0,F51=""),"",'DAFTAR PELAJAR'!C47)</f>
        <v>4 MPI</v>
      </c>
      <c r="D51" s="472" t="str">
        <f>IF(OR(F51=0,F51=""),"",'DAFTAR PELAJAR'!D47)</f>
        <v>980925065831</v>
      </c>
      <c r="E51" s="381" t="str">
        <f>IF(OR(F51=0,F51=""),"",'DAFTAR PELAJAR'!E47)</f>
        <v>K591CMPI005</v>
      </c>
      <c r="F51" s="473">
        <f>IF('DAFTAR PELAJAR'!J47=0,"",'DAFTAR PELAJAR'!J47)</f>
        <v>1</v>
      </c>
      <c r="G51" s="4" t="str">
        <f>IFERROR(AVERAGE('PB(TEORI)'!$G51,'PB(TEORI)'!$R51,'PB(TEORI)'!$AC51)*PBTEORI1%,"")</f>
        <v/>
      </c>
      <c r="H51" s="456" t="str">
        <f>IFERROR(AVERAGE('PB(TEORI)'!$H51,'PB(TEORI)'!$S51,'PB(TEORI)'!$AD51)*PBTEORI2%,"")</f>
        <v/>
      </c>
      <c r="I51" s="456" t="str">
        <f>IFERROR(AVERAGE('PB(TEORI)'!$I51,'PB(TEORI)'!$T51,'PB(TEORI)'!$AE51)*PBTEORI3%,"")</f>
        <v/>
      </c>
      <c r="J51" s="456" t="str">
        <f>IFERROR(AVERAGE('PB(TEORI)'!$J51,'PB(TEORI)'!$U51,'PB(TEORI)'!$AF51)*PBTEORI4%,"")</f>
        <v/>
      </c>
      <c r="K51" s="456" t="str">
        <f>IFERROR(AVERAGE('PB(TEORI)'!$K51,'PB(TEORI)'!$V51,'PB(TEORI)'!$AG51)*PBTEORI5%,"")</f>
        <v/>
      </c>
      <c r="L51" s="456" t="str">
        <f>IFERROR(AVERAGE('PB(TEORI)'!$L51,'PB(TEORI)'!$W51,'PB(TEORI)'!$AH51)*PBTEORI6%,"")</f>
        <v/>
      </c>
      <c r="M51" s="456" t="str">
        <f>IFERROR(AVERAGE('PB(TEORI)'!$M51,'PB(TEORI)'!$X51,'[2]PB(TEORI'!$AG51)*PBTEORI7%,"")</f>
        <v/>
      </c>
      <c r="N51" s="467" t="str">
        <f>IFERROR(AVERAGE('PB(TEORI)'!$N51,'PB(TEORI)'!$Y51,'PB(TEORI)'!$AJ51)*PBTEORI8%,"")</f>
        <v/>
      </c>
      <c r="O51" s="467" t="str">
        <f>IFERROR(AVERAGE('PB(TEORI)'!$O51,'PB(TEORI)'!$Z51,'PB(TEORI)'!$AK51)*PBTEORI9%,"")</f>
        <v/>
      </c>
      <c r="P51" s="467" t="str">
        <f>IFERROR(AVERAGE('PB(TEORI)'!$P51,'PB(TEORI)'!$AA51,'PB(TEORI)'!$AL51)*PBTEORI10%,"")</f>
        <v/>
      </c>
      <c r="Q51" s="468" t="str">
        <f t="shared" si="0"/>
        <v/>
      </c>
      <c r="R51" s="469" t="str">
        <f>IFERROR(AVERAGE('PB(AMALI)'!$G51,'PB(AMALI)'!$R51,'PB(AMALI)'!$AC51)*PBAMALI1%,"")</f>
        <v/>
      </c>
      <c r="S51" s="469" t="str">
        <f>IFERROR(AVERAGE('PB(AMALI)'!$H51,'PB(AMALI)'!$S51,'PB(AMALI)'!$AD51)*PBAMALI2%,"")</f>
        <v/>
      </c>
      <c r="T51" s="469" t="str">
        <f>IFERROR(AVERAGE('PB(AMALI)'!$I51,'PB(AMALI)'!$T51,'PB(AMALI)'!$AE51)*PBAMALI3%,"")</f>
        <v/>
      </c>
      <c r="U51" s="469" t="str">
        <f>IFERROR(AVERAGE('PB(AMALI)'!$J51,'PB(AMALI)'!$U51,'PB(AMALI)'!$AF51)*PBAMALI4%,"")</f>
        <v/>
      </c>
      <c r="V51" s="469" t="str">
        <f>IFERROR(AVERAGE('PB(AMALI)'!$K51,'PB(AMALI)'!$V51,'PB(AMALI)'!$AG51)*PBAMALI5%,"")</f>
        <v/>
      </c>
      <c r="W51" s="469" t="str">
        <f>IFERROR(AVERAGE('PB(AMALI)'!$L51,'PB(AMALI)'!$W51,'PB(AMALI)'!$AH51)*PBAMALI6%,"")</f>
        <v/>
      </c>
      <c r="X51" s="469" t="str">
        <f>IFERROR(AVERAGE('PB(AMALI)'!$M51,'PB(AMALI)'!$X51,'[3]PB(AMALI'!$AG51)*PBAMALI7%,"")</f>
        <v/>
      </c>
      <c r="Y51" s="469" t="str">
        <f>IFERROR(AVERAGE('PB(AMALI)'!$N51,'PB(AMALI)'!$Y51,'PB(AMALI)'!$AJ51)*PBAMALI8%,"")</f>
        <v/>
      </c>
      <c r="Z51" s="469" t="str">
        <f>IFERROR(AVERAGE('PB(AMALI)'!$O51,'PB(AMALI)'!$Z51,'PB(AMALI)'!$AK51)*PBAMALI9%,"")</f>
        <v/>
      </c>
      <c r="AA51" s="469" t="str">
        <f>IFERROR(AVERAGE('PB(AMALI)'!$P51,'PB(AMALI)'!$AA51,'PB(AMALI)'!$AL51)*PBAMALI10%,"")</f>
        <v/>
      </c>
      <c r="AB51" s="470" t="str">
        <f t="shared" si="1"/>
        <v/>
      </c>
      <c r="AC51" s="474" t="str">
        <f t="shared" si="2"/>
        <v/>
      </c>
    </row>
    <row r="52" spans="1:29" ht="19.899999999999999" customHeight="1">
      <c r="A52" s="6">
        <v>41</v>
      </c>
      <c r="B52" s="425" t="str">
        <f>IF(OR(F52=0,F52=""),"",'DAFTAR PELAJAR'!B48)</f>
        <v>IZMA SYAMIMY NADIA BINTI MOHAMAD ZAINI</v>
      </c>
      <c r="C52" s="381" t="str">
        <f>IF(OR(F52=0,F52=""),"",'DAFTAR PELAJAR'!C48)</f>
        <v>4 MPI</v>
      </c>
      <c r="D52" s="472" t="str">
        <f>IF(OR(F52=0,F52=""),"",'DAFTAR PELAJAR'!D48)</f>
        <v>981128065884</v>
      </c>
      <c r="E52" s="381" t="str">
        <f>IF(OR(F52=0,F52=""),"",'DAFTAR PELAJAR'!E48)</f>
        <v>K591CMPI006</v>
      </c>
      <c r="F52" s="473">
        <f>IF('DAFTAR PELAJAR'!J48=0,"",'DAFTAR PELAJAR'!J48)</f>
        <v>1</v>
      </c>
      <c r="G52" s="4" t="str">
        <f>IFERROR(AVERAGE('PB(TEORI)'!$G52,'PB(TEORI)'!$R52,'PB(TEORI)'!$AC52)*PBTEORI1%,"")</f>
        <v/>
      </c>
      <c r="H52" s="456" t="str">
        <f>IFERROR(AVERAGE('PB(TEORI)'!$H52,'PB(TEORI)'!$S52,'PB(TEORI)'!$AD52)*PBTEORI2%,"")</f>
        <v/>
      </c>
      <c r="I52" s="456" t="str">
        <f>IFERROR(AVERAGE('PB(TEORI)'!$I52,'PB(TEORI)'!$T52,'PB(TEORI)'!$AE52)*PBTEORI3%,"")</f>
        <v/>
      </c>
      <c r="J52" s="456" t="str">
        <f>IFERROR(AVERAGE('PB(TEORI)'!$J52,'PB(TEORI)'!$U52,'PB(TEORI)'!$AF52)*PBTEORI4%,"")</f>
        <v/>
      </c>
      <c r="K52" s="456" t="str">
        <f>IFERROR(AVERAGE('PB(TEORI)'!$K52,'PB(TEORI)'!$V52,'PB(TEORI)'!$AG52)*PBTEORI5%,"")</f>
        <v/>
      </c>
      <c r="L52" s="456" t="str">
        <f>IFERROR(AVERAGE('PB(TEORI)'!$L52,'PB(TEORI)'!$W52,'PB(TEORI)'!$AH52)*PBTEORI6%,"")</f>
        <v/>
      </c>
      <c r="M52" s="456" t="str">
        <f>IFERROR(AVERAGE('PB(TEORI)'!$M52,'PB(TEORI)'!$X52,'[2]PB(TEORI'!$AG52)*PBTEORI7%,"")</f>
        <v/>
      </c>
      <c r="N52" s="467" t="str">
        <f>IFERROR(AVERAGE('PB(TEORI)'!$N52,'PB(TEORI)'!$Y52,'PB(TEORI)'!$AJ52)*PBTEORI8%,"")</f>
        <v/>
      </c>
      <c r="O52" s="467" t="str">
        <f>IFERROR(AVERAGE('PB(TEORI)'!$O52,'PB(TEORI)'!$Z52,'PB(TEORI)'!$AK52)*PBTEORI9%,"")</f>
        <v/>
      </c>
      <c r="P52" s="467" t="str">
        <f>IFERROR(AVERAGE('PB(TEORI)'!$P52,'PB(TEORI)'!$AA52,'PB(TEORI)'!$AL52)*PBTEORI10%,"")</f>
        <v/>
      </c>
      <c r="Q52" s="468" t="str">
        <f t="shared" si="0"/>
        <v/>
      </c>
      <c r="R52" s="469" t="str">
        <f>IFERROR(AVERAGE('PB(AMALI)'!$G52,'PB(AMALI)'!$R52,'PB(AMALI)'!$AC52)*PBAMALI1%,"")</f>
        <v/>
      </c>
      <c r="S52" s="469" t="str">
        <f>IFERROR(AVERAGE('PB(AMALI)'!$H52,'PB(AMALI)'!$S52,'PB(AMALI)'!$AD52)*PBAMALI2%,"")</f>
        <v/>
      </c>
      <c r="T52" s="469" t="str">
        <f>IFERROR(AVERAGE('PB(AMALI)'!$I52,'PB(AMALI)'!$T52,'PB(AMALI)'!$AE52)*PBAMALI3%,"")</f>
        <v/>
      </c>
      <c r="U52" s="469" t="str">
        <f>IFERROR(AVERAGE('PB(AMALI)'!$J52,'PB(AMALI)'!$U52,'PB(AMALI)'!$AF52)*PBAMALI4%,"")</f>
        <v/>
      </c>
      <c r="V52" s="469" t="str">
        <f>IFERROR(AVERAGE('PB(AMALI)'!$K52,'PB(AMALI)'!$V52,'PB(AMALI)'!$AG52)*PBAMALI5%,"")</f>
        <v/>
      </c>
      <c r="W52" s="469" t="str">
        <f>IFERROR(AVERAGE('PB(AMALI)'!$L52,'PB(AMALI)'!$W52,'PB(AMALI)'!$AH52)*PBAMALI6%,"")</f>
        <v/>
      </c>
      <c r="X52" s="469" t="str">
        <f>IFERROR(AVERAGE('PB(AMALI)'!$M52,'PB(AMALI)'!$X52,'[3]PB(AMALI'!$AG52)*PBAMALI7%,"")</f>
        <v/>
      </c>
      <c r="Y52" s="469" t="str">
        <f>IFERROR(AVERAGE('PB(AMALI)'!$N52,'PB(AMALI)'!$Y52,'PB(AMALI)'!$AJ52)*PBAMALI8%,"")</f>
        <v/>
      </c>
      <c r="Z52" s="469" t="str">
        <f>IFERROR(AVERAGE('PB(AMALI)'!$O52,'PB(AMALI)'!$Z52,'PB(AMALI)'!$AK52)*PBAMALI9%,"")</f>
        <v/>
      </c>
      <c r="AA52" s="469" t="str">
        <f>IFERROR(AVERAGE('PB(AMALI)'!$P52,'PB(AMALI)'!$AA52,'PB(AMALI)'!$AL52)*PBAMALI10%,"")</f>
        <v/>
      </c>
      <c r="AB52" s="470" t="str">
        <f t="shared" si="1"/>
        <v/>
      </c>
      <c r="AC52" s="474" t="str">
        <f t="shared" si="2"/>
        <v/>
      </c>
    </row>
    <row r="53" spans="1:29" ht="19.899999999999999" customHeight="1">
      <c r="A53" s="6">
        <v>42</v>
      </c>
      <c r="B53" s="425" t="str">
        <f>IF(OR(F53=0,F53=""),"",'DAFTAR PELAJAR'!B49)</f>
        <v>MOHAMAD AZRUL AMIN BIN AZMAN</v>
      </c>
      <c r="C53" s="381" t="str">
        <f>IF(OR(F53=0,F53=""),"",'DAFTAR PELAJAR'!C49)</f>
        <v>4 MPI</v>
      </c>
      <c r="D53" s="472" t="str">
        <f>IF(OR(F53=0,F53=""),"",'DAFTAR PELAJAR'!D49)</f>
        <v>980710065543</v>
      </c>
      <c r="E53" s="381" t="str">
        <f>IF(OR(F53=0,F53=""),"",'DAFTAR PELAJAR'!E49)</f>
        <v>K591CMPI008</v>
      </c>
      <c r="F53" s="473">
        <f>IF('DAFTAR PELAJAR'!J49=0,"",'DAFTAR PELAJAR'!J49)</f>
        <v>1</v>
      </c>
      <c r="G53" s="4" t="str">
        <f>IFERROR(AVERAGE('PB(TEORI)'!$G53,'PB(TEORI)'!$R53,'PB(TEORI)'!$AC53)*PBTEORI1%,"")</f>
        <v/>
      </c>
      <c r="H53" s="456" t="str">
        <f>IFERROR(AVERAGE('PB(TEORI)'!$H53,'PB(TEORI)'!$S53,'PB(TEORI)'!$AD53)*PBTEORI2%,"")</f>
        <v/>
      </c>
      <c r="I53" s="456" t="str">
        <f>IFERROR(AVERAGE('PB(TEORI)'!$I53,'PB(TEORI)'!$T53,'PB(TEORI)'!$AE53)*PBTEORI3%,"")</f>
        <v/>
      </c>
      <c r="J53" s="456" t="str">
        <f>IFERROR(AVERAGE('PB(TEORI)'!$J53,'PB(TEORI)'!$U53,'PB(TEORI)'!$AF53)*PBTEORI4%,"")</f>
        <v/>
      </c>
      <c r="K53" s="456" t="str">
        <f>IFERROR(AVERAGE('PB(TEORI)'!$K53,'PB(TEORI)'!$V53,'PB(TEORI)'!$AG53)*PBTEORI5%,"")</f>
        <v/>
      </c>
      <c r="L53" s="456" t="str">
        <f>IFERROR(AVERAGE('PB(TEORI)'!$L53,'PB(TEORI)'!$W53,'PB(TEORI)'!$AH53)*PBTEORI6%,"")</f>
        <v/>
      </c>
      <c r="M53" s="456" t="str">
        <f>IFERROR(AVERAGE('PB(TEORI)'!$M53,'PB(TEORI)'!$X53,'[2]PB(TEORI'!$AG53)*PBTEORI7%,"")</f>
        <v/>
      </c>
      <c r="N53" s="467" t="str">
        <f>IFERROR(AVERAGE('PB(TEORI)'!$N53,'PB(TEORI)'!$Y53,'PB(TEORI)'!$AJ53)*PBTEORI8%,"")</f>
        <v/>
      </c>
      <c r="O53" s="467" t="str">
        <f>IFERROR(AVERAGE('PB(TEORI)'!$O53,'PB(TEORI)'!$Z53,'PB(TEORI)'!$AK53)*PBTEORI9%,"")</f>
        <v/>
      </c>
      <c r="P53" s="467" t="str">
        <f>IFERROR(AVERAGE('PB(TEORI)'!$P53,'PB(TEORI)'!$AA53,'PB(TEORI)'!$AL53)*PBTEORI10%,"")</f>
        <v/>
      </c>
      <c r="Q53" s="468" t="str">
        <f t="shared" si="0"/>
        <v/>
      </c>
      <c r="R53" s="469" t="str">
        <f>IFERROR(AVERAGE('PB(AMALI)'!$G53,'PB(AMALI)'!$R53,'PB(AMALI)'!$AC53)*PBAMALI1%,"")</f>
        <v/>
      </c>
      <c r="S53" s="469" t="str">
        <f>IFERROR(AVERAGE('PB(AMALI)'!$H53,'PB(AMALI)'!$S53,'PB(AMALI)'!$AD53)*PBAMALI2%,"")</f>
        <v/>
      </c>
      <c r="T53" s="469" t="str">
        <f>IFERROR(AVERAGE('PB(AMALI)'!$I53,'PB(AMALI)'!$T53,'PB(AMALI)'!$AE53)*PBAMALI3%,"")</f>
        <v/>
      </c>
      <c r="U53" s="469" t="str">
        <f>IFERROR(AVERAGE('PB(AMALI)'!$J53,'PB(AMALI)'!$U53,'PB(AMALI)'!$AF53)*PBAMALI4%,"")</f>
        <v/>
      </c>
      <c r="V53" s="469" t="str">
        <f>IFERROR(AVERAGE('PB(AMALI)'!$K53,'PB(AMALI)'!$V53,'PB(AMALI)'!$AG53)*PBAMALI5%,"")</f>
        <v/>
      </c>
      <c r="W53" s="469" t="str">
        <f>IFERROR(AVERAGE('PB(AMALI)'!$L53,'PB(AMALI)'!$W53,'PB(AMALI)'!$AH53)*PBAMALI6%,"")</f>
        <v/>
      </c>
      <c r="X53" s="469" t="str">
        <f>IFERROR(AVERAGE('PB(AMALI)'!$M53,'PB(AMALI)'!$X53,'[3]PB(AMALI'!$AG53)*PBAMALI7%,"")</f>
        <v/>
      </c>
      <c r="Y53" s="469" t="str">
        <f>IFERROR(AVERAGE('PB(AMALI)'!$N53,'PB(AMALI)'!$Y53,'PB(AMALI)'!$AJ53)*PBAMALI8%,"")</f>
        <v/>
      </c>
      <c r="Z53" s="469" t="str">
        <f>IFERROR(AVERAGE('PB(AMALI)'!$O53,'PB(AMALI)'!$Z53,'PB(AMALI)'!$AK53)*PBAMALI9%,"")</f>
        <v/>
      </c>
      <c r="AA53" s="469" t="str">
        <f>IFERROR(AVERAGE('PB(AMALI)'!$P53,'PB(AMALI)'!$AA53,'PB(AMALI)'!$AL53)*PBAMALI10%,"")</f>
        <v/>
      </c>
      <c r="AB53" s="470" t="str">
        <f t="shared" si="1"/>
        <v/>
      </c>
      <c r="AC53" s="474" t="str">
        <f t="shared" si="2"/>
        <v/>
      </c>
    </row>
    <row r="54" spans="1:29" ht="19.899999999999999" customHeight="1">
      <c r="A54" s="6">
        <v>43</v>
      </c>
      <c r="B54" s="425" t="str">
        <f>IF(OR(F54=0,F54=""),"",'DAFTAR PELAJAR'!B50)</f>
        <v>MOHAMAD HAFIZ BIN KAMARUZZAMAN</v>
      </c>
      <c r="C54" s="381" t="str">
        <f>IF(OR(F54=0,F54=""),"",'DAFTAR PELAJAR'!C50)</f>
        <v>4 MPI</v>
      </c>
      <c r="D54" s="472" t="str">
        <f>IF(OR(F54=0,F54=""),"",'DAFTAR PELAJAR'!D50)</f>
        <v>981230065151</v>
      </c>
      <c r="E54" s="381" t="str">
        <f>IF(OR(F54=0,F54=""),"",'DAFTAR PELAJAR'!E50)</f>
        <v>K591CMPI009</v>
      </c>
      <c r="F54" s="473">
        <f>IF('DAFTAR PELAJAR'!J50=0,"",'DAFTAR PELAJAR'!J50)</f>
        <v>1</v>
      </c>
      <c r="G54" s="4" t="str">
        <f>IFERROR(AVERAGE('PB(TEORI)'!$G54,'PB(TEORI)'!$R54,'PB(TEORI)'!$AC54)*PBTEORI1%,"")</f>
        <v/>
      </c>
      <c r="H54" s="456" t="str">
        <f>IFERROR(AVERAGE('PB(TEORI)'!$H54,'PB(TEORI)'!$S54,'PB(TEORI)'!$AD54)*PBTEORI2%,"")</f>
        <v/>
      </c>
      <c r="I54" s="456" t="str">
        <f>IFERROR(AVERAGE('PB(TEORI)'!$I54,'PB(TEORI)'!$T54,'PB(TEORI)'!$AE54)*PBTEORI3%,"")</f>
        <v/>
      </c>
      <c r="J54" s="456" t="str">
        <f>IFERROR(AVERAGE('PB(TEORI)'!$J54,'PB(TEORI)'!$U54,'PB(TEORI)'!$AF54)*PBTEORI4%,"")</f>
        <v/>
      </c>
      <c r="K54" s="456" t="str">
        <f>IFERROR(AVERAGE('PB(TEORI)'!$K54,'PB(TEORI)'!$V54,'PB(TEORI)'!$AG54)*PBTEORI5%,"")</f>
        <v/>
      </c>
      <c r="L54" s="456" t="str">
        <f>IFERROR(AVERAGE('PB(TEORI)'!$L54,'PB(TEORI)'!$W54,'PB(TEORI)'!$AH54)*PBTEORI6%,"")</f>
        <v/>
      </c>
      <c r="M54" s="456" t="str">
        <f>IFERROR(AVERAGE('PB(TEORI)'!$M54,'PB(TEORI)'!$X54,'[2]PB(TEORI'!$AG54)*PBTEORI7%,"")</f>
        <v/>
      </c>
      <c r="N54" s="467" t="str">
        <f>IFERROR(AVERAGE('PB(TEORI)'!$N54,'PB(TEORI)'!$Y54,'PB(TEORI)'!$AJ54)*PBTEORI8%,"")</f>
        <v/>
      </c>
      <c r="O54" s="467" t="str">
        <f>IFERROR(AVERAGE('PB(TEORI)'!$O54,'PB(TEORI)'!$Z54,'PB(TEORI)'!$AK54)*PBTEORI9%,"")</f>
        <v/>
      </c>
      <c r="P54" s="467" t="str">
        <f>IFERROR(AVERAGE('PB(TEORI)'!$P54,'PB(TEORI)'!$AA54,'PB(TEORI)'!$AL54)*PBTEORI10%,"")</f>
        <v/>
      </c>
      <c r="Q54" s="468" t="str">
        <f t="shared" si="0"/>
        <v/>
      </c>
      <c r="R54" s="469" t="str">
        <f>IFERROR(AVERAGE('PB(AMALI)'!$G54,'PB(AMALI)'!$R54,'PB(AMALI)'!$AC54)*PBAMALI1%,"")</f>
        <v/>
      </c>
      <c r="S54" s="469" t="str">
        <f>IFERROR(AVERAGE('PB(AMALI)'!$H54,'PB(AMALI)'!$S54,'PB(AMALI)'!$AD54)*PBAMALI2%,"")</f>
        <v/>
      </c>
      <c r="T54" s="469" t="str">
        <f>IFERROR(AVERAGE('PB(AMALI)'!$I54,'PB(AMALI)'!$T54,'PB(AMALI)'!$AE54)*PBAMALI3%,"")</f>
        <v/>
      </c>
      <c r="U54" s="469" t="str">
        <f>IFERROR(AVERAGE('PB(AMALI)'!$J54,'PB(AMALI)'!$U54,'PB(AMALI)'!$AF54)*PBAMALI4%,"")</f>
        <v/>
      </c>
      <c r="V54" s="469" t="str">
        <f>IFERROR(AVERAGE('PB(AMALI)'!$K54,'PB(AMALI)'!$V54,'PB(AMALI)'!$AG54)*PBAMALI5%,"")</f>
        <v/>
      </c>
      <c r="W54" s="469" t="str">
        <f>IFERROR(AVERAGE('PB(AMALI)'!$L54,'PB(AMALI)'!$W54,'PB(AMALI)'!$AH54)*PBAMALI6%,"")</f>
        <v/>
      </c>
      <c r="X54" s="469" t="str">
        <f>IFERROR(AVERAGE('PB(AMALI)'!$M54,'PB(AMALI)'!$X54,'[3]PB(AMALI'!$AG54)*PBAMALI7%,"")</f>
        <v/>
      </c>
      <c r="Y54" s="469" t="str">
        <f>IFERROR(AVERAGE('PB(AMALI)'!$N54,'PB(AMALI)'!$Y54,'PB(AMALI)'!$AJ54)*PBAMALI8%,"")</f>
        <v/>
      </c>
      <c r="Z54" s="469" t="str">
        <f>IFERROR(AVERAGE('PB(AMALI)'!$O54,'PB(AMALI)'!$Z54,'PB(AMALI)'!$AK54)*PBAMALI9%,"")</f>
        <v/>
      </c>
      <c r="AA54" s="469" t="str">
        <f>IFERROR(AVERAGE('PB(AMALI)'!$P54,'PB(AMALI)'!$AA54,'PB(AMALI)'!$AL54)*PBAMALI10%,"")</f>
        <v/>
      </c>
      <c r="AB54" s="470" t="str">
        <f t="shared" si="1"/>
        <v/>
      </c>
      <c r="AC54" s="474" t="str">
        <f t="shared" si="2"/>
        <v/>
      </c>
    </row>
    <row r="55" spans="1:29" ht="19.899999999999999" customHeight="1">
      <c r="A55" s="6">
        <v>44</v>
      </c>
      <c r="B55" s="425" t="str">
        <f>IF(OR(F55=0,F55=""),"",'DAFTAR PELAJAR'!B51)</f>
        <v>MOHAMAD KHARUL NIZAM BIN MOHD ASRI</v>
      </c>
      <c r="C55" s="381" t="str">
        <f>IF(OR(F55=0,F55=""),"",'DAFTAR PELAJAR'!C51)</f>
        <v>4 MPI</v>
      </c>
      <c r="D55" s="472" t="str">
        <f>IF(OR(F55=0,F55=""),"",'DAFTAR PELAJAR'!D51)</f>
        <v>980813065511</v>
      </c>
      <c r="E55" s="381" t="str">
        <f>IF(OR(F55=0,F55=""),"",'DAFTAR PELAJAR'!E51)</f>
        <v>K591CMPI010</v>
      </c>
      <c r="F55" s="473">
        <f>IF('DAFTAR PELAJAR'!J51=0,"",'DAFTAR PELAJAR'!J51)</f>
        <v>1</v>
      </c>
      <c r="G55" s="4" t="str">
        <f>IFERROR(AVERAGE('PB(TEORI)'!$G55,'PB(TEORI)'!$R55,'PB(TEORI)'!$AC55)*PBTEORI1%,"")</f>
        <v/>
      </c>
      <c r="H55" s="456" t="str">
        <f>IFERROR(AVERAGE('PB(TEORI)'!$H55,'PB(TEORI)'!$S55,'PB(TEORI)'!$AD55)*PBTEORI2%,"")</f>
        <v/>
      </c>
      <c r="I55" s="456" t="str">
        <f>IFERROR(AVERAGE('PB(TEORI)'!$I55,'PB(TEORI)'!$T55,'PB(TEORI)'!$AE55)*PBTEORI3%,"")</f>
        <v/>
      </c>
      <c r="J55" s="456" t="str">
        <f>IFERROR(AVERAGE('PB(TEORI)'!$J55,'PB(TEORI)'!$U55,'PB(TEORI)'!$AF55)*PBTEORI4%,"")</f>
        <v/>
      </c>
      <c r="K55" s="456" t="str">
        <f>IFERROR(AVERAGE('PB(TEORI)'!$K55,'PB(TEORI)'!$V55,'PB(TEORI)'!$AG55)*PBTEORI5%,"")</f>
        <v/>
      </c>
      <c r="L55" s="456" t="str">
        <f>IFERROR(AVERAGE('PB(TEORI)'!$L55,'PB(TEORI)'!$W55,'PB(TEORI)'!$AH55)*PBTEORI6%,"")</f>
        <v/>
      </c>
      <c r="M55" s="456" t="str">
        <f>IFERROR(AVERAGE('PB(TEORI)'!$M55,'PB(TEORI)'!$X55,'[2]PB(TEORI'!$AG55)*PBTEORI7%,"")</f>
        <v/>
      </c>
      <c r="N55" s="467" t="str">
        <f>IFERROR(AVERAGE('PB(TEORI)'!$N55,'PB(TEORI)'!$Y55,'PB(TEORI)'!$AJ55)*PBTEORI8%,"")</f>
        <v/>
      </c>
      <c r="O55" s="467" t="str">
        <f>IFERROR(AVERAGE('PB(TEORI)'!$O55,'PB(TEORI)'!$Z55,'PB(TEORI)'!$AK55)*PBTEORI9%,"")</f>
        <v/>
      </c>
      <c r="P55" s="467" t="str">
        <f>IFERROR(AVERAGE('PB(TEORI)'!$P55,'PB(TEORI)'!$AA55,'PB(TEORI)'!$AL55)*PBTEORI10%,"")</f>
        <v/>
      </c>
      <c r="Q55" s="468" t="str">
        <f t="shared" si="0"/>
        <v/>
      </c>
      <c r="R55" s="469" t="str">
        <f>IFERROR(AVERAGE('PB(AMALI)'!$G55,'PB(AMALI)'!$R55,'PB(AMALI)'!$AC55)*PBAMALI1%,"")</f>
        <v/>
      </c>
      <c r="S55" s="469" t="str">
        <f>IFERROR(AVERAGE('PB(AMALI)'!$H55,'PB(AMALI)'!$S55,'PB(AMALI)'!$AD55)*PBAMALI2%,"")</f>
        <v/>
      </c>
      <c r="T55" s="469" t="str">
        <f>IFERROR(AVERAGE('PB(AMALI)'!$I55,'PB(AMALI)'!$T55,'PB(AMALI)'!$AE55)*PBAMALI3%,"")</f>
        <v/>
      </c>
      <c r="U55" s="469" t="str">
        <f>IFERROR(AVERAGE('PB(AMALI)'!$J55,'PB(AMALI)'!$U55,'PB(AMALI)'!$AF55)*PBAMALI4%,"")</f>
        <v/>
      </c>
      <c r="V55" s="469" t="str">
        <f>IFERROR(AVERAGE('PB(AMALI)'!$K55,'PB(AMALI)'!$V55,'PB(AMALI)'!$AG55)*PBAMALI5%,"")</f>
        <v/>
      </c>
      <c r="W55" s="469" t="str">
        <f>IFERROR(AVERAGE('PB(AMALI)'!$L55,'PB(AMALI)'!$W55,'PB(AMALI)'!$AH55)*PBAMALI6%,"")</f>
        <v/>
      </c>
      <c r="X55" s="469" t="str">
        <f>IFERROR(AVERAGE('PB(AMALI)'!$M55,'PB(AMALI)'!$X55,'[3]PB(AMALI'!$AG55)*PBAMALI7%,"")</f>
        <v/>
      </c>
      <c r="Y55" s="469" t="str">
        <f>IFERROR(AVERAGE('PB(AMALI)'!$N55,'PB(AMALI)'!$Y55,'PB(AMALI)'!$AJ55)*PBAMALI8%,"")</f>
        <v/>
      </c>
      <c r="Z55" s="469" t="str">
        <f>IFERROR(AVERAGE('PB(AMALI)'!$O55,'PB(AMALI)'!$Z55,'PB(AMALI)'!$AK55)*PBAMALI9%,"")</f>
        <v/>
      </c>
      <c r="AA55" s="469" t="str">
        <f>IFERROR(AVERAGE('PB(AMALI)'!$P55,'PB(AMALI)'!$AA55,'PB(AMALI)'!$AL55)*PBAMALI10%,"")</f>
        <v/>
      </c>
      <c r="AB55" s="470" t="str">
        <f t="shared" si="1"/>
        <v/>
      </c>
      <c r="AC55" s="474" t="str">
        <f t="shared" si="2"/>
        <v/>
      </c>
    </row>
    <row r="56" spans="1:29" ht="19.899999999999999" customHeight="1">
      <c r="A56" s="6">
        <v>45</v>
      </c>
      <c r="B56" s="425" t="str">
        <f>IF(OR(F56=0,F56=""),"",'DAFTAR PELAJAR'!B52)</f>
        <v>MOHAMAD SYAFIQ BIN RAHMAN</v>
      </c>
      <c r="C56" s="381" t="str">
        <f>IF(OR(F56=0,F56=""),"",'DAFTAR PELAJAR'!C52)</f>
        <v>4 MPI</v>
      </c>
      <c r="D56" s="472" t="str">
        <f>IF(OR(F56=0,F56=""),"",'DAFTAR PELAJAR'!D52)</f>
        <v>980324065481</v>
      </c>
      <c r="E56" s="381" t="str">
        <f>IF(OR(F56=0,F56=""),"",'DAFTAR PELAJAR'!E52)</f>
        <v>K591CMPI011</v>
      </c>
      <c r="F56" s="473">
        <f>IF('DAFTAR PELAJAR'!J52=0,"",'DAFTAR PELAJAR'!J52)</f>
        <v>1</v>
      </c>
      <c r="G56" s="4" t="str">
        <f>IFERROR(AVERAGE('PB(TEORI)'!$G56,'PB(TEORI)'!$R56,'PB(TEORI)'!$AC56)*PBTEORI1%,"")</f>
        <v/>
      </c>
      <c r="H56" s="456" t="str">
        <f>IFERROR(AVERAGE('PB(TEORI)'!$H56,'PB(TEORI)'!$S56,'PB(TEORI)'!$AD56)*PBTEORI2%,"")</f>
        <v/>
      </c>
      <c r="I56" s="456" t="str">
        <f>IFERROR(AVERAGE('PB(TEORI)'!$I56,'PB(TEORI)'!$T56,'PB(TEORI)'!$AE56)*PBTEORI3%,"")</f>
        <v/>
      </c>
      <c r="J56" s="456" t="str">
        <f>IFERROR(AVERAGE('PB(TEORI)'!$J56,'PB(TEORI)'!$U56,'PB(TEORI)'!$AF56)*PBTEORI4%,"")</f>
        <v/>
      </c>
      <c r="K56" s="456" t="str">
        <f>IFERROR(AVERAGE('PB(TEORI)'!$K56,'PB(TEORI)'!$V56,'PB(TEORI)'!$AG56)*PBTEORI5%,"")</f>
        <v/>
      </c>
      <c r="L56" s="456" t="str">
        <f>IFERROR(AVERAGE('PB(TEORI)'!$L56,'PB(TEORI)'!$W56,'PB(TEORI)'!$AH56)*PBTEORI6%,"")</f>
        <v/>
      </c>
      <c r="M56" s="456" t="str">
        <f>IFERROR(AVERAGE('PB(TEORI)'!$M56,'PB(TEORI)'!$X56,'[2]PB(TEORI'!$AG56)*PBTEORI7%,"")</f>
        <v/>
      </c>
      <c r="N56" s="467" t="str">
        <f>IFERROR(AVERAGE('PB(TEORI)'!$N56,'PB(TEORI)'!$Y56,'PB(TEORI)'!$AJ56)*PBTEORI8%,"")</f>
        <v/>
      </c>
      <c r="O56" s="467" t="str">
        <f>IFERROR(AVERAGE('PB(TEORI)'!$O56,'PB(TEORI)'!$Z56,'PB(TEORI)'!$AK56)*PBTEORI9%,"")</f>
        <v/>
      </c>
      <c r="P56" s="467" t="str">
        <f>IFERROR(AVERAGE('PB(TEORI)'!$P56,'PB(TEORI)'!$AA56,'PB(TEORI)'!$AL56)*PBTEORI10%,"")</f>
        <v/>
      </c>
      <c r="Q56" s="468" t="str">
        <f t="shared" si="0"/>
        <v/>
      </c>
      <c r="R56" s="469" t="str">
        <f>IFERROR(AVERAGE('PB(AMALI)'!$G56,'PB(AMALI)'!$R56,'PB(AMALI)'!$AC56)*PBAMALI1%,"")</f>
        <v/>
      </c>
      <c r="S56" s="469" t="str">
        <f>IFERROR(AVERAGE('PB(AMALI)'!$H56,'PB(AMALI)'!$S56,'PB(AMALI)'!$AD56)*PBAMALI2%,"")</f>
        <v/>
      </c>
      <c r="T56" s="469" t="str">
        <f>IFERROR(AVERAGE('PB(AMALI)'!$I56,'PB(AMALI)'!$T56,'PB(AMALI)'!$AE56)*PBAMALI3%,"")</f>
        <v/>
      </c>
      <c r="U56" s="469" t="str">
        <f>IFERROR(AVERAGE('PB(AMALI)'!$J56,'PB(AMALI)'!$U56,'PB(AMALI)'!$AF56)*PBAMALI4%,"")</f>
        <v/>
      </c>
      <c r="V56" s="469" t="str">
        <f>IFERROR(AVERAGE('PB(AMALI)'!$K56,'PB(AMALI)'!$V56,'PB(AMALI)'!$AG56)*PBAMALI5%,"")</f>
        <v/>
      </c>
      <c r="W56" s="469" t="str">
        <f>IFERROR(AVERAGE('PB(AMALI)'!$L56,'PB(AMALI)'!$W56,'PB(AMALI)'!$AH56)*PBAMALI6%,"")</f>
        <v/>
      </c>
      <c r="X56" s="469" t="str">
        <f>IFERROR(AVERAGE('PB(AMALI)'!$M56,'PB(AMALI)'!$X56,'[3]PB(AMALI'!$AG56)*PBAMALI7%,"")</f>
        <v/>
      </c>
      <c r="Y56" s="469" t="str">
        <f>IFERROR(AVERAGE('PB(AMALI)'!$N56,'PB(AMALI)'!$Y56,'PB(AMALI)'!$AJ56)*PBAMALI8%,"")</f>
        <v/>
      </c>
      <c r="Z56" s="469" t="str">
        <f>IFERROR(AVERAGE('PB(AMALI)'!$O56,'PB(AMALI)'!$Z56,'PB(AMALI)'!$AK56)*PBAMALI9%,"")</f>
        <v/>
      </c>
      <c r="AA56" s="469" t="str">
        <f>IFERROR(AVERAGE('PB(AMALI)'!$P56,'PB(AMALI)'!$AA56,'PB(AMALI)'!$AL56)*PBAMALI10%,"")</f>
        <v/>
      </c>
      <c r="AB56" s="470" t="str">
        <f t="shared" si="1"/>
        <v/>
      </c>
      <c r="AC56" s="474" t="str">
        <f t="shared" si="2"/>
        <v/>
      </c>
    </row>
    <row r="57" spans="1:29" ht="19.899999999999999" customHeight="1">
      <c r="A57" s="6">
        <v>46</v>
      </c>
      <c r="B57" s="425" t="str">
        <f>IF(OR(F57=0,F57=""),"",'DAFTAR PELAJAR'!B53)</f>
        <v>MOHAMMAD AIMAN BIN ABDUL HALIM</v>
      </c>
      <c r="C57" s="381" t="str">
        <f>IF(OR(F57=0,F57=""),"",'DAFTAR PELAJAR'!C53)</f>
        <v>4 MPI</v>
      </c>
      <c r="D57" s="472" t="str">
        <f>IF(OR(F57=0,F57=""),"",'DAFTAR PELAJAR'!D53)</f>
        <v>981122065939</v>
      </c>
      <c r="E57" s="381" t="str">
        <f>IF(OR(F57=0,F57=""),"",'DAFTAR PELAJAR'!E53)</f>
        <v>K591CMPI012</v>
      </c>
      <c r="F57" s="473">
        <f>IF('DAFTAR PELAJAR'!J53=0,"",'DAFTAR PELAJAR'!J53)</f>
        <v>1</v>
      </c>
      <c r="G57" s="4" t="str">
        <f>IFERROR(AVERAGE('PB(TEORI)'!$G57,'PB(TEORI)'!$R57,'PB(TEORI)'!$AC57)*PBTEORI1%,"")</f>
        <v/>
      </c>
      <c r="H57" s="456" t="str">
        <f>IFERROR(AVERAGE('PB(TEORI)'!$H57,'PB(TEORI)'!$S57,'PB(TEORI)'!$AD57)*PBTEORI2%,"")</f>
        <v/>
      </c>
      <c r="I57" s="456" t="str">
        <f>IFERROR(AVERAGE('PB(TEORI)'!$I57,'PB(TEORI)'!$T57,'PB(TEORI)'!$AE57)*PBTEORI3%,"")</f>
        <v/>
      </c>
      <c r="J57" s="456" t="str">
        <f>IFERROR(AVERAGE('PB(TEORI)'!$J57,'PB(TEORI)'!$U57,'PB(TEORI)'!$AF57)*PBTEORI4%,"")</f>
        <v/>
      </c>
      <c r="K57" s="456" t="str">
        <f>IFERROR(AVERAGE('PB(TEORI)'!$K57,'PB(TEORI)'!$V57,'PB(TEORI)'!$AG57)*PBTEORI5%,"")</f>
        <v/>
      </c>
      <c r="L57" s="456" t="str">
        <f>IFERROR(AVERAGE('PB(TEORI)'!$L57,'PB(TEORI)'!$W57,'PB(TEORI)'!$AH57)*PBTEORI6%,"")</f>
        <v/>
      </c>
      <c r="M57" s="456" t="str">
        <f>IFERROR(AVERAGE('PB(TEORI)'!$M57,'PB(TEORI)'!$X57,'[2]PB(TEORI'!$AG57)*PBTEORI7%,"")</f>
        <v/>
      </c>
      <c r="N57" s="467" t="str">
        <f>IFERROR(AVERAGE('PB(TEORI)'!$N57,'PB(TEORI)'!$Y57,'PB(TEORI)'!$AJ57)*PBTEORI8%,"")</f>
        <v/>
      </c>
      <c r="O57" s="467" t="str">
        <f>IFERROR(AVERAGE('PB(TEORI)'!$O57,'PB(TEORI)'!$Z57,'PB(TEORI)'!$AK57)*PBTEORI9%,"")</f>
        <v/>
      </c>
      <c r="P57" s="467" t="str">
        <f>IFERROR(AVERAGE('PB(TEORI)'!$P57,'PB(TEORI)'!$AA57,'PB(TEORI)'!$AL57)*PBTEORI10%,"")</f>
        <v/>
      </c>
      <c r="Q57" s="468" t="str">
        <f t="shared" si="0"/>
        <v/>
      </c>
      <c r="R57" s="469" t="str">
        <f>IFERROR(AVERAGE('PB(AMALI)'!$G57,'PB(AMALI)'!$R57,'PB(AMALI)'!$AC57)*PBAMALI1%,"")</f>
        <v/>
      </c>
      <c r="S57" s="469" t="str">
        <f>IFERROR(AVERAGE('PB(AMALI)'!$H57,'PB(AMALI)'!$S57,'PB(AMALI)'!$AD57)*PBAMALI2%,"")</f>
        <v/>
      </c>
      <c r="T57" s="469" t="str">
        <f>IFERROR(AVERAGE('PB(AMALI)'!$I57,'PB(AMALI)'!$T57,'PB(AMALI)'!$AE57)*PBAMALI3%,"")</f>
        <v/>
      </c>
      <c r="U57" s="469" t="str">
        <f>IFERROR(AVERAGE('PB(AMALI)'!$J57,'PB(AMALI)'!$U57,'PB(AMALI)'!$AF57)*PBAMALI4%,"")</f>
        <v/>
      </c>
      <c r="V57" s="469" t="str">
        <f>IFERROR(AVERAGE('PB(AMALI)'!$K57,'PB(AMALI)'!$V57,'PB(AMALI)'!$AG57)*PBAMALI5%,"")</f>
        <v/>
      </c>
      <c r="W57" s="469" t="str">
        <f>IFERROR(AVERAGE('PB(AMALI)'!$L57,'PB(AMALI)'!$W57,'PB(AMALI)'!$AH57)*PBAMALI6%,"")</f>
        <v/>
      </c>
      <c r="X57" s="469" t="str">
        <f>IFERROR(AVERAGE('PB(AMALI)'!$M57,'PB(AMALI)'!$X57,'[3]PB(AMALI'!$AG57)*PBAMALI7%,"")</f>
        <v/>
      </c>
      <c r="Y57" s="469" t="str">
        <f>IFERROR(AVERAGE('PB(AMALI)'!$N57,'PB(AMALI)'!$Y57,'PB(AMALI)'!$AJ57)*PBAMALI8%,"")</f>
        <v/>
      </c>
      <c r="Z57" s="469" t="str">
        <f>IFERROR(AVERAGE('PB(AMALI)'!$O57,'PB(AMALI)'!$Z57,'PB(AMALI)'!$AK57)*PBAMALI9%,"")</f>
        <v/>
      </c>
      <c r="AA57" s="469" t="str">
        <f>IFERROR(AVERAGE('PB(AMALI)'!$P57,'PB(AMALI)'!$AA57,'PB(AMALI)'!$AL57)*PBAMALI10%,"")</f>
        <v/>
      </c>
      <c r="AB57" s="470" t="str">
        <f t="shared" si="1"/>
        <v/>
      </c>
      <c r="AC57" s="474" t="str">
        <f t="shared" si="2"/>
        <v/>
      </c>
    </row>
    <row r="58" spans="1:29" ht="19.899999999999999" customHeight="1">
      <c r="A58" s="6">
        <v>47</v>
      </c>
      <c r="B58" s="425" t="str">
        <f>IF(OR(F58=0,F58=""),"",'DAFTAR PELAJAR'!B54)</f>
        <v>MOHAMMAD AMIRUL AMMAR BIN  AZIZAN</v>
      </c>
      <c r="C58" s="381" t="str">
        <f>IF(OR(F58=0,F58=""),"",'DAFTAR PELAJAR'!C54)</f>
        <v>4 MPI</v>
      </c>
      <c r="D58" s="472" t="str">
        <f>IF(OR(F58=0,F58=""),"",'DAFTAR PELAJAR'!D54)</f>
        <v>981030026553</v>
      </c>
      <c r="E58" s="381" t="str">
        <f>IF(OR(F58=0,F58=""),"",'DAFTAR PELAJAR'!E54)</f>
        <v>K591CMPI013</v>
      </c>
      <c r="F58" s="473">
        <f>IF('DAFTAR PELAJAR'!J54=0,"",'DAFTAR PELAJAR'!J54)</f>
        <v>1</v>
      </c>
      <c r="G58" s="4" t="str">
        <f>IFERROR(AVERAGE('PB(TEORI)'!$G58,'PB(TEORI)'!$R58,'PB(TEORI)'!$AC58)*PBTEORI1%,"")</f>
        <v/>
      </c>
      <c r="H58" s="456" t="str">
        <f>IFERROR(AVERAGE('PB(TEORI)'!$H58,'PB(TEORI)'!$S58,'PB(TEORI)'!$AD58)*PBTEORI2%,"")</f>
        <v/>
      </c>
      <c r="I58" s="456" t="str">
        <f>IFERROR(AVERAGE('PB(TEORI)'!$I58,'PB(TEORI)'!$T58,'PB(TEORI)'!$AE58)*PBTEORI3%,"")</f>
        <v/>
      </c>
      <c r="J58" s="456" t="str">
        <f>IFERROR(AVERAGE('PB(TEORI)'!$J58,'PB(TEORI)'!$U58,'PB(TEORI)'!$AF58)*PBTEORI4%,"")</f>
        <v/>
      </c>
      <c r="K58" s="456" t="str">
        <f>IFERROR(AVERAGE('PB(TEORI)'!$K58,'PB(TEORI)'!$V58,'PB(TEORI)'!$AG58)*PBTEORI5%,"")</f>
        <v/>
      </c>
      <c r="L58" s="456" t="str">
        <f>IFERROR(AVERAGE('PB(TEORI)'!$L58,'PB(TEORI)'!$W58,'PB(TEORI)'!$AH58)*PBTEORI6%,"")</f>
        <v/>
      </c>
      <c r="M58" s="456" t="str">
        <f>IFERROR(AVERAGE('PB(TEORI)'!$M58,'PB(TEORI)'!$X58,'[2]PB(TEORI'!$AG58)*PBTEORI7%,"")</f>
        <v/>
      </c>
      <c r="N58" s="467" t="str">
        <f>IFERROR(AVERAGE('PB(TEORI)'!$N58,'PB(TEORI)'!$Y58,'PB(TEORI)'!$AJ58)*PBTEORI8%,"")</f>
        <v/>
      </c>
      <c r="O58" s="467" t="str">
        <f>IFERROR(AVERAGE('PB(TEORI)'!$O58,'PB(TEORI)'!$Z58,'PB(TEORI)'!$AK58)*PBTEORI9%,"")</f>
        <v/>
      </c>
      <c r="P58" s="467" t="str">
        <f>IFERROR(AVERAGE('PB(TEORI)'!$P58,'PB(TEORI)'!$AA58,'PB(TEORI)'!$AL58)*PBTEORI10%,"")</f>
        <v/>
      </c>
      <c r="Q58" s="468" t="str">
        <f t="shared" si="0"/>
        <v/>
      </c>
      <c r="R58" s="469" t="str">
        <f>IFERROR(AVERAGE('PB(AMALI)'!$G58,'PB(AMALI)'!$R58,'PB(AMALI)'!$AC58)*PBAMALI1%,"")</f>
        <v/>
      </c>
      <c r="S58" s="469" t="str">
        <f>IFERROR(AVERAGE('PB(AMALI)'!$H58,'PB(AMALI)'!$S58,'PB(AMALI)'!$AD58)*PBAMALI2%,"")</f>
        <v/>
      </c>
      <c r="T58" s="469" t="str">
        <f>IFERROR(AVERAGE('PB(AMALI)'!$I58,'PB(AMALI)'!$T58,'PB(AMALI)'!$AE58)*PBAMALI3%,"")</f>
        <v/>
      </c>
      <c r="U58" s="469" t="str">
        <f>IFERROR(AVERAGE('PB(AMALI)'!$J58,'PB(AMALI)'!$U58,'PB(AMALI)'!$AF58)*PBAMALI4%,"")</f>
        <v/>
      </c>
      <c r="V58" s="469" t="str">
        <f>IFERROR(AVERAGE('PB(AMALI)'!$K58,'PB(AMALI)'!$V58,'PB(AMALI)'!$AG58)*PBAMALI5%,"")</f>
        <v/>
      </c>
      <c r="W58" s="469" t="str">
        <f>IFERROR(AVERAGE('PB(AMALI)'!$L58,'PB(AMALI)'!$W58,'PB(AMALI)'!$AH58)*PBAMALI6%,"")</f>
        <v/>
      </c>
      <c r="X58" s="469" t="str">
        <f>IFERROR(AVERAGE('PB(AMALI)'!$M58,'PB(AMALI)'!$X58,'[3]PB(AMALI'!$AG58)*PBAMALI7%,"")</f>
        <v/>
      </c>
      <c r="Y58" s="469" t="str">
        <f>IFERROR(AVERAGE('PB(AMALI)'!$N58,'PB(AMALI)'!$Y58,'PB(AMALI)'!$AJ58)*PBAMALI8%,"")</f>
        <v/>
      </c>
      <c r="Z58" s="469" t="str">
        <f>IFERROR(AVERAGE('PB(AMALI)'!$O58,'PB(AMALI)'!$Z58,'PB(AMALI)'!$AK58)*PBAMALI9%,"")</f>
        <v/>
      </c>
      <c r="AA58" s="469" t="str">
        <f>IFERROR(AVERAGE('PB(AMALI)'!$P58,'PB(AMALI)'!$AA58,'PB(AMALI)'!$AL58)*PBAMALI10%,"")</f>
        <v/>
      </c>
      <c r="AB58" s="470" t="str">
        <f t="shared" si="1"/>
        <v/>
      </c>
      <c r="AC58" s="474" t="str">
        <f t="shared" si="2"/>
        <v/>
      </c>
    </row>
    <row r="59" spans="1:29" ht="19.899999999999999" customHeight="1">
      <c r="A59" s="6">
        <v>48</v>
      </c>
      <c r="B59" s="425" t="str">
        <f>IF(OR(F59=0,F59=""),"",'DAFTAR PELAJAR'!B55)</f>
        <v>MOHD AFIZZUDIN BIN MASRAN</v>
      </c>
      <c r="C59" s="381" t="str">
        <f>IF(OR(F59=0,F59=""),"",'DAFTAR PELAJAR'!C55)</f>
        <v>4 MPI</v>
      </c>
      <c r="D59" s="472" t="str">
        <f>IF(OR(F59=0,F59=""),"",'DAFTAR PELAJAR'!D55)</f>
        <v>980615025041</v>
      </c>
      <c r="E59" s="381" t="str">
        <f>IF(OR(F59=0,F59=""),"",'DAFTAR PELAJAR'!E55)</f>
        <v>K591CMPI014</v>
      </c>
      <c r="F59" s="473">
        <f>IF('DAFTAR PELAJAR'!J55=0,"",'DAFTAR PELAJAR'!J55)</f>
        <v>1</v>
      </c>
      <c r="G59" s="4" t="str">
        <f>IFERROR(AVERAGE('PB(TEORI)'!$G59,'PB(TEORI)'!$R59,'PB(TEORI)'!$AC59)*PBTEORI1%,"")</f>
        <v/>
      </c>
      <c r="H59" s="456" t="str">
        <f>IFERROR(AVERAGE('PB(TEORI)'!$H59,'PB(TEORI)'!$S59,'PB(TEORI)'!$AD59)*PBTEORI2%,"")</f>
        <v/>
      </c>
      <c r="I59" s="456" t="str">
        <f>IFERROR(AVERAGE('PB(TEORI)'!$I59,'PB(TEORI)'!$T59,'PB(TEORI)'!$AE59)*PBTEORI3%,"")</f>
        <v/>
      </c>
      <c r="J59" s="456" t="str">
        <f>IFERROR(AVERAGE('PB(TEORI)'!$J59,'PB(TEORI)'!$U59,'PB(TEORI)'!$AF59)*PBTEORI4%,"")</f>
        <v/>
      </c>
      <c r="K59" s="456" t="str">
        <f>IFERROR(AVERAGE('PB(TEORI)'!$K59,'PB(TEORI)'!$V59,'PB(TEORI)'!$AG59)*PBTEORI5%,"")</f>
        <v/>
      </c>
      <c r="L59" s="456" t="str">
        <f>IFERROR(AVERAGE('PB(TEORI)'!$L59,'PB(TEORI)'!$W59,'PB(TEORI)'!$AH59)*PBTEORI6%,"")</f>
        <v/>
      </c>
      <c r="M59" s="456" t="str">
        <f>IFERROR(AVERAGE('PB(TEORI)'!$M59,'PB(TEORI)'!$X59,'[2]PB(TEORI'!$AG59)*PBTEORI7%,"")</f>
        <v/>
      </c>
      <c r="N59" s="467" t="str">
        <f>IFERROR(AVERAGE('PB(TEORI)'!$N59,'PB(TEORI)'!$Y59,'PB(TEORI)'!$AJ59)*PBTEORI8%,"")</f>
        <v/>
      </c>
      <c r="O59" s="467" t="str">
        <f>IFERROR(AVERAGE('PB(TEORI)'!$O59,'PB(TEORI)'!$Z59,'PB(TEORI)'!$AK59)*PBTEORI9%,"")</f>
        <v/>
      </c>
      <c r="P59" s="467" t="str">
        <f>IFERROR(AVERAGE('PB(TEORI)'!$P59,'PB(TEORI)'!$AA59,'PB(TEORI)'!$AL59)*PBTEORI10%,"")</f>
        <v/>
      </c>
      <c r="Q59" s="468" t="str">
        <f t="shared" si="0"/>
        <v/>
      </c>
      <c r="R59" s="469" t="str">
        <f>IFERROR(AVERAGE('PB(AMALI)'!$G59,'PB(AMALI)'!$R59,'PB(AMALI)'!$AC59)*PBAMALI1%,"")</f>
        <v/>
      </c>
      <c r="S59" s="469" t="str">
        <f>IFERROR(AVERAGE('PB(AMALI)'!$H59,'PB(AMALI)'!$S59,'PB(AMALI)'!$AD59)*PBAMALI2%,"")</f>
        <v/>
      </c>
      <c r="T59" s="469" t="str">
        <f>IFERROR(AVERAGE('PB(AMALI)'!$I59,'PB(AMALI)'!$T59,'PB(AMALI)'!$AE59)*PBAMALI3%,"")</f>
        <v/>
      </c>
      <c r="U59" s="469" t="str">
        <f>IFERROR(AVERAGE('PB(AMALI)'!$J59,'PB(AMALI)'!$U59,'PB(AMALI)'!$AF59)*PBAMALI4%,"")</f>
        <v/>
      </c>
      <c r="V59" s="469" t="str">
        <f>IFERROR(AVERAGE('PB(AMALI)'!$K59,'PB(AMALI)'!$V59,'PB(AMALI)'!$AG59)*PBAMALI5%,"")</f>
        <v/>
      </c>
      <c r="W59" s="469" t="str">
        <f>IFERROR(AVERAGE('PB(AMALI)'!$L59,'PB(AMALI)'!$W59,'PB(AMALI)'!$AH59)*PBAMALI6%,"")</f>
        <v/>
      </c>
      <c r="X59" s="469" t="str">
        <f>IFERROR(AVERAGE('PB(AMALI)'!$M59,'PB(AMALI)'!$X59,'[3]PB(AMALI'!$AG59)*PBAMALI7%,"")</f>
        <v/>
      </c>
      <c r="Y59" s="469" t="str">
        <f>IFERROR(AVERAGE('PB(AMALI)'!$N59,'PB(AMALI)'!$Y59,'PB(AMALI)'!$AJ59)*PBAMALI8%,"")</f>
        <v/>
      </c>
      <c r="Z59" s="469" t="str">
        <f>IFERROR(AVERAGE('PB(AMALI)'!$O59,'PB(AMALI)'!$Z59,'PB(AMALI)'!$AK59)*PBAMALI9%,"")</f>
        <v/>
      </c>
      <c r="AA59" s="469" t="str">
        <f>IFERROR(AVERAGE('PB(AMALI)'!$P59,'PB(AMALI)'!$AA59,'PB(AMALI)'!$AL59)*PBAMALI10%,"")</f>
        <v/>
      </c>
      <c r="AB59" s="470" t="str">
        <f t="shared" si="1"/>
        <v/>
      </c>
      <c r="AC59" s="474" t="str">
        <f t="shared" si="2"/>
        <v/>
      </c>
    </row>
    <row r="60" spans="1:29" ht="19.899999999999999" customHeight="1">
      <c r="A60" s="6">
        <v>49</v>
      </c>
      <c r="B60" s="425" t="str">
        <f>IF(OR(F60=0,F60=""),"",'DAFTAR PELAJAR'!B56)</f>
        <v>MUHAMAD HAZIQ IRFAN BIN HISHAMUDDIN</v>
      </c>
      <c r="C60" s="381" t="str">
        <f>IF(OR(F60=0,F60=""),"",'DAFTAR PELAJAR'!C56)</f>
        <v>4 MPI</v>
      </c>
      <c r="D60" s="472" t="str">
        <f>IF(OR(F60=0,F60=""),"",'DAFTAR PELAJAR'!D56)</f>
        <v>980816025355</v>
      </c>
      <c r="E60" s="381" t="str">
        <f>IF(OR(F60=0,F60=""),"",'DAFTAR PELAJAR'!E56)</f>
        <v>K591CMPI016</v>
      </c>
      <c r="F60" s="473">
        <f>IF('DAFTAR PELAJAR'!J56=0,"",'DAFTAR PELAJAR'!J56)</f>
        <v>1</v>
      </c>
      <c r="G60" s="4" t="str">
        <f>IFERROR(AVERAGE('PB(TEORI)'!$G60,'PB(TEORI)'!$R60,'PB(TEORI)'!$AC60)*PBTEORI1%,"")</f>
        <v/>
      </c>
      <c r="H60" s="456" t="str">
        <f>IFERROR(AVERAGE('PB(TEORI)'!$H60,'PB(TEORI)'!$S60,'PB(TEORI)'!$AD60)*PBTEORI2%,"")</f>
        <v/>
      </c>
      <c r="I60" s="456" t="str">
        <f>IFERROR(AVERAGE('PB(TEORI)'!$I60,'PB(TEORI)'!$T60,'PB(TEORI)'!$AE60)*PBTEORI3%,"")</f>
        <v/>
      </c>
      <c r="J60" s="456" t="str">
        <f>IFERROR(AVERAGE('PB(TEORI)'!$J60,'PB(TEORI)'!$U60,'PB(TEORI)'!$AF60)*PBTEORI4%,"")</f>
        <v/>
      </c>
      <c r="K60" s="456" t="str">
        <f>IFERROR(AVERAGE('PB(TEORI)'!$K60,'PB(TEORI)'!$V60,'PB(TEORI)'!$AG60)*PBTEORI5%,"")</f>
        <v/>
      </c>
      <c r="L60" s="456" t="str">
        <f>IFERROR(AVERAGE('PB(TEORI)'!$L60,'PB(TEORI)'!$W60,'PB(TEORI)'!$AH60)*PBTEORI6%,"")</f>
        <v/>
      </c>
      <c r="M60" s="456" t="str">
        <f>IFERROR(AVERAGE('PB(TEORI)'!$M60,'PB(TEORI)'!$X60,'[2]PB(TEORI'!$AG60)*PBTEORI7%,"")</f>
        <v/>
      </c>
      <c r="N60" s="467" t="str">
        <f>IFERROR(AVERAGE('PB(TEORI)'!$N60,'PB(TEORI)'!$Y60,'PB(TEORI)'!$AJ60)*PBTEORI8%,"")</f>
        <v/>
      </c>
      <c r="O60" s="467" t="str">
        <f>IFERROR(AVERAGE('PB(TEORI)'!$O60,'PB(TEORI)'!$Z60,'PB(TEORI)'!$AK60)*PBTEORI9%,"")</f>
        <v/>
      </c>
      <c r="P60" s="467" t="str">
        <f>IFERROR(AVERAGE('PB(TEORI)'!$P60,'PB(TEORI)'!$AA60,'PB(TEORI)'!$AL60)*PBTEORI10%,"")</f>
        <v/>
      </c>
      <c r="Q60" s="468" t="str">
        <f t="shared" si="0"/>
        <v/>
      </c>
      <c r="R60" s="469" t="str">
        <f>IFERROR(AVERAGE('PB(AMALI)'!$G60,'PB(AMALI)'!$R60,'PB(AMALI)'!$AC60)*PBAMALI1%,"")</f>
        <v/>
      </c>
      <c r="S60" s="469" t="str">
        <f>IFERROR(AVERAGE('PB(AMALI)'!$H60,'PB(AMALI)'!$S60,'PB(AMALI)'!$AD60)*PBAMALI2%,"")</f>
        <v/>
      </c>
      <c r="T60" s="469" t="str">
        <f>IFERROR(AVERAGE('PB(AMALI)'!$I60,'PB(AMALI)'!$T60,'PB(AMALI)'!$AE60)*PBAMALI3%,"")</f>
        <v/>
      </c>
      <c r="U60" s="469" t="str">
        <f>IFERROR(AVERAGE('PB(AMALI)'!$J60,'PB(AMALI)'!$U60,'PB(AMALI)'!$AF60)*PBAMALI4%,"")</f>
        <v/>
      </c>
      <c r="V60" s="469" t="str">
        <f>IFERROR(AVERAGE('PB(AMALI)'!$K60,'PB(AMALI)'!$V60,'PB(AMALI)'!$AG60)*PBAMALI5%,"")</f>
        <v/>
      </c>
      <c r="W60" s="469" t="str">
        <f>IFERROR(AVERAGE('PB(AMALI)'!$L60,'PB(AMALI)'!$W60,'PB(AMALI)'!$AH60)*PBAMALI6%,"")</f>
        <v/>
      </c>
      <c r="X60" s="469" t="str">
        <f>IFERROR(AVERAGE('PB(AMALI)'!$M60,'PB(AMALI)'!$X60,'[3]PB(AMALI'!$AG60)*PBAMALI7%,"")</f>
        <v/>
      </c>
      <c r="Y60" s="469" t="str">
        <f>IFERROR(AVERAGE('PB(AMALI)'!$N60,'PB(AMALI)'!$Y60,'PB(AMALI)'!$AJ60)*PBAMALI8%,"")</f>
        <v/>
      </c>
      <c r="Z60" s="469" t="str">
        <f>IFERROR(AVERAGE('PB(AMALI)'!$O60,'PB(AMALI)'!$Z60,'PB(AMALI)'!$AK60)*PBAMALI9%,"")</f>
        <v/>
      </c>
      <c r="AA60" s="469" t="str">
        <f>IFERROR(AVERAGE('PB(AMALI)'!$P60,'PB(AMALI)'!$AA60,'PB(AMALI)'!$AL60)*PBAMALI10%,"")</f>
        <v/>
      </c>
      <c r="AB60" s="470" t="str">
        <f t="shared" si="1"/>
        <v/>
      </c>
      <c r="AC60" s="474" t="str">
        <f t="shared" si="2"/>
        <v/>
      </c>
    </row>
    <row r="61" spans="1:29" ht="19.899999999999999" customHeight="1">
      <c r="A61" s="6">
        <v>50</v>
      </c>
      <c r="B61" s="425" t="str">
        <f>IF(OR(F61=0,F61=""),"",'DAFTAR PELAJAR'!B57)</f>
        <v/>
      </c>
      <c r="C61" s="381" t="str">
        <f>IF(OR(F61=0,F61=""),"",'DAFTAR PELAJAR'!C57)</f>
        <v/>
      </c>
      <c r="D61" s="472" t="str">
        <f>IF(OR(F61=0,F61=""),"",'DAFTAR PELAJAR'!D57)</f>
        <v/>
      </c>
      <c r="E61" s="381" t="str">
        <f>IF(OR(F61=0,F61=""),"",'DAFTAR PELAJAR'!E57)</f>
        <v/>
      </c>
      <c r="F61" s="473" t="str">
        <f>IF('DAFTAR PELAJAR'!J57=0,"",'DAFTAR PELAJAR'!J57)</f>
        <v/>
      </c>
      <c r="G61" s="4" t="str">
        <f>IFERROR(AVERAGE('PB(TEORI)'!$G61,'PB(TEORI)'!$R61,'PB(TEORI)'!$AC61)*PBTEORI1%,"")</f>
        <v/>
      </c>
      <c r="H61" s="456" t="str">
        <f>IFERROR(AVERAGE('PB(TEORI)'!$H61,'PB(TEORI)'!$S61,'PB(TEORI)'!$AD61)*PBTEORI2%,"")</f>
        <v/>
      </c>
      <c r="I61" s="456" t="str">
        <f>IFERROR(AVERAGE('PB(TEORI)'!$I61,'PB(TEORI)'!$T61,'PB(TEORI)'!$AE61)*PBTEORI3%,"")</f>
        <v/>
      </c>
      <c r="J61" s="456" t="str">
        <f>IFERROR(AVERAGE('PB(TEORI)'!$J61,'PB(TEORI)'!$U61,'PB(TEORI)'!$AF61)*PBTEORI4%,"")</f>
        <v/>
      </c>
      <c r="K61" s="456" t="str">
        <f>IFERROR(AVERAGE('PB(TEORI)'!$K61,'PB(TEORI)'!$V61,'PB(TEORI)'!$AG61)*PBTEORI5%,"")</f>
        <v/>
      </c>
      <c r="L61" s="456" t="str">
        <f>IFERROR(AVERAGE('PB(TEORI)'!$L61,'PB(TEORI)'!$W61,'PB(TEORI)'!$AH61)*PBTEORI6%,"")</f>
        <v/>
      </c>
      <c r="M61" s="456" t="str">
        <f>IFERROR(AVERAGE('PB(TEORI)'!$M61,'PB(TEORI)'!$X61,'[2]PB(TEORI'!$AG61)*PBTEORI7%,"")</f>
        <v/>
      </c>
      <c r="N61" s="467" t="str">
        <f>IFERROR(AVERAGE('PB(TEORI)'!$N61,'PB(TEORI)'!$Y61,'PB(TEORI)'!$AJ61)*PBTEORI8%,"")</f>
        <v/>
      </c>
      <c r="O61" s="467" t="str">
        <f>IFERROR(AVERAGE('PB(TEORI)'!$O61,'PB(TEORI)'!$Z61,'PB(TEORI)'!$AK61)*PBTEORI9%,"")</f>
        <v/>
      </c>
      <c r="P61" s="467" t="str">
        <f>IFERROR(AVERAGE('PB(TEORI)'!$P61,'PB(TEORI)'!$AA61,'PB(TEORI)'!$AL61)*PBTEORI10%,"")</f>
        <v/>
      </c>
      <c r="Q61" s="468" t="str">
        <f t="shared" si="0"/>
        <v/>
      </c>
      <c r="R61" s="469" t="str">
        <f>IFERROR(AVERAGE('PB(AMALI)'!$G61,'PB(AMALI)'!$R61,'PB(AMALI)'!$AC61)*PBAMALI1%,"")</f>
        <v/>
      </c>
      <c r="S61" s="469" t="str">
        <f>IFERROR(AVERAGE('PB(AMALI)'!$H61,'PB(AMALI)'!$S61,'PB(AMALI)'!$AD61)*PBAMALI2%,"")</f>
        <v/>
      </c>
      <c r="T61" s="469" t="str">
        <f>IFERROR(AVERAGE('PB(AMALI)'!$I61,'PB(AMALI)'!$T61,'PB(AMALI)'!$AE61)*PBAMALI3%,"")</f>
        <v/>
      </c>
      <c r="U61" s="469" t="str">
        <f>IFERROR(AVERAGE('PB(AMALI)'!$J61,'PB(AMALI)'!$U61,'PB(AMALI)'!$AF61)*PBAMALI4%,"")</f>
        <v/>
      </c>
      <c r="V61" s="469" t="str">
        <f>IFERROR(AVERAGE('PB(AMALI)'!$K61,'PB(AMALI)'!$V61,'PB(AMALI)'!$AG61)*PBAMALI5%,"")</f>
        <v/>
      </c>
      <c r="W61" s="469" t="str">
        <f>IFERROR(AVERAGE('PB(AMALI)'!$L61,'PB(AMALI)'!$W61,'PB(AMALI)'!$AH61)*PBAMALI6%,"")</f>
        <v/>
      </c>
      <c r="X61" s="469" t="str">
        <f>IFERROR(AVERAGE('PB(AMALI)'!$M61,'PB(AMALI)'!$X61,'[3]PB(AMALI'!$AG61)*PBAMALI7%,"")</f>
        <v/>
      </c>
      <c r="Y61" s="469" t="str">
        <f>IFERROR(AVERAGE('PB(AMALI)'!$N61,'PB(AMALI)'!$Y61,'PB(AMALI)'!$AJ61)*PBAMALI8%,"")</f>
        <v/>
      </c>
      <c r="Z61" s="469" t="str">
        <f>IFERROR(AVERAGE('PB(AMALI)'!$O61,'PB(AMALI)'!$Z61,'PB(AMALI)'!$AK61)*PBAMALI9%,"")</f>
        <v/>
      </c>
      <c r="AA61" s="469" t="str">
        <f>IFERROR(AVERAGE('PB(AMALI)'!$P61,'PB(AMALI)'!$AA61,'PB(AMALI)'!$AL61)*PBAMALI10%,"")</f>
        <v/>
      </c>
      <c r="AB61" s="470" t="str">
        <f t="shared" si="1"/>
        <v/>
      </c>
      <c r="AC61" s="474" t="str">
        <f t="shared" si="2"/>
        <v/>
      </c>
    </row>
    <row r="62" spans="1:29" ht="19.899999999999999" customHeight="1">
      <c r="A62" s="6">
        <v>51</v>
      </c>
      <c r="B62" s="425" t="str">
        <f>IF(OR(F62=0,F62=""),"",'DAFTAR PELAJAR'!B58)</f>
        <v>MUHAMMAD ALIFF AIDIL BIN MUHAMMAD RAHIM</v>
      </c>
      <c r="C62" s="381" t="str">
        <f>IF(OR(F62=0,F62=""),"",'DAFTAR PELAJAR'!C58)</f>
        <v>4 MPI</v>
      </c>
      <c r="D62" s="472" t="str">
        <f>IF(OR(F62=0,F62=""),"",'DAFTAR PELAJAR'!D58)</f>
        <v>981109106249</v>
      </c>
      <c r="E62" s="381" t="str">
        <f>IF(OR(F62=0,F62=""),"",'DAFTAR PELAJAR'!E58)</f>
        <v>K591CMPI019</v>
      </c>
      <c r="F62" s="473">
        <f>IF('DAFTAR PELAJAR'!J58=0,"",'DAFTAR PELAJAR'!J58)</f>
        <v>1</v>
      </c>
      <c r="G62" s="4" t="str">
        <f>IFERROR(AVERAGE('PB(TEORI)'!$G62,'PB(TEORI)'!$R62,'PB(TEORI)'!$AC62)*PBTEORI1%,"")</f>
        <v/>
      </c>
      <c r="H62" s="456" t="str">
        <f>IFERROR(AVERAGE('PB(TEORI)'!$H62,'PB(TEORI)'!$S62,'PB(TEORI)'!$AD62)*PBTEORI2%,"")</f>
        <v/>
      </c>
      <c r="I62" s="456" t="str">
        <f>IFERROR(AVERAGE('PB(TEORI)'!$I62,'PB(TEORI)'!$T62,'PB(TEORI)'!$AE62)*PBTEORI3%,"")</f>
        <v/>
      </c>
      <c r="J62" s="456" t="str">
        <f>IFERROR(AVERAGE('PB(TEORI)'!$J62,'PB(TEORI)'!$U62,'PB(TEORI)'!$AF62)*PBTEORI4%,"")</f>
        <v/>
      </c>
      <c r="K62" s="456" t="str">
        <f>IFERROR(AVERAGE('PB(TEORI)'!$K62,'PB(TEORI)'!$V62,'PB(TEORI)'!$AG62)*PBTEORI5%,"")</f>
        <v/>
      </c>
      <c r="L62" s="456" t="str">
        <f>IFERROR(AVERAGE('PB(TEORI)'!$L62,'PB(TEORI)'!$W62,'PB(TEORI)'!$AH62)*PBTEORI6%,"")</f>
        <v/>
      </c>
      <c r="M62" s="456" t="str">
        <f>IFERROR(AVERAGE('PB(TEORI)'!$M62,'PB(TEORI)'!$X62,'[2]PB(TEORI'!$AG62)*PBTEORI7%,"")</f>
        <v/>
      </c>
      <c r="N62" s="467" t="str">
        <f>IFERROR(AVERAGE('PB(TEORI)'!$N62,'PB(TEORI)'!$Y62,'PB(TEORI)'!$AJ62)*PBTEORI8%,"")</f>
        <v/>
      </c>
      <c r="O62" s="467" t="str">
        <f>IFERROR(AVERAGE('PB(TEORI)'!$O62,'PB(TEORI)'!$Z62,'PB(TEORI)'!$AK62)*PBTEORI9%,"")</f>
        <v/>
      </c>
      <c r="P62" s="467" t="str">
        <f>IFERROR(AVERAGE('PB(TEORI)'!$P62,'PB(TEORI)'!$AA62,'PB(TEORI)'!$AL62)*PBTEORI10%,"")</f>
        <v/>
      </c>
      <c r="Q62" s="468" t="str">
        <f t="shared" si="0"/>
        <v/>
      </c>
      <c r="R62" s="469" t="str">
        <f>IFERROR(AVERAGE('PB(AMALI)'!$G62,'PB(AMALI)'!$R62,'PB(AMALI)'!$AC62)*PBAMALI1%,"")</f>
        <v/>
      </c>
      <c r="S62" s="469" t="str">
        <f>IFERROR(AVERAGE('PB(AMALI)'!$H62,'PB(AMALI)'!$S62,'PB(AMALI)'!$AD62)*PBAMALI2%,"")</f>
        <v/>
      </c>
      <c r="T62" s="469" t="str">
        <f>IFERROR(AVERAGE('PB(AMALI)'!$I62,'PB(AMALI)'!$T62,'PB(AMALI)'!$AE62)*PBAMALI3%,"")</f>
        <v/>
      </c>
      <c r="U62" s="469" t="str">
        <f>IFERROR(AVERAGE('PB(AMALI)'!$J62,'PB(AMALI)'!$U62,'PB(AMALI)'!$AF62)*PBAMALI4%,"")</f>
        <v/>
      </c>
      <c r="V62" s="469" t="str">
        <f>IFERROR(AVERAGE('PB(AMALI)'!$K62,'PB(AMALI)'!$V62,'PB(AMALI)'!$AG62)*PBAMALI5%,"")</f>
        <v/>
      </c>
      <c r="W62" s="469" t="str">
        <f>IFERROR(AVERAGE('PB(AMALI)'!$L62,'PB(AMALI)'!$W62,'PB(AMALI)'!$AH62)*PBAMALI6%,"")</f>
        <v/>
      </c>
      <c r="X62" s="469" t="str">
        <f>IFERROR(AVERAGE('PB(AMALI)'!$M62,'PB(AMALI)'!$X62,'[3]PB(AMALI'!$AG62)*PBAMALI7%,"")</f>
        <v/>
      </c>
      <c r="Y62" s="469" t="str">
        <f>IFERROR(AVERAGE('PB(AMALI)'!$N62,'PB(AMALI)'!$Y62,'PB(AMALI)'!$AJ62)*PBAMALI8%,"")</f>
        <v/>
      </c>
      <c r="Z62" s="469" t="str">
        <f>IFERROR(AVERAGE('PB(AMALI)'!$O62,'PB(AMALI)'!$Z62,'PB(AMALI)'!$AK62)*PBAMALI9%,"")</f>
        <v/>
      </c>
      <c r="AA62" s="469" t="str">
        <f>IFERROR(AVERAGE('PB(AMALI)'!$P62,'PB(AMALI)'!$AA62,'PB(AMALI)'!$AL62)*PBAMALI10%,"")</f>
        <v/>
      </c>
      <c r="AB62" s="470" t="str">
        <f t="shared" si="1"/>
        <v/>
      </c>
      <c r="AC62" s="474" t="str">
        <f t="shared" si="2"/>
        <v/>
      </c>
    </row>
    <row r="63" spans="1:29" ht="19.899999999999999" customHeight="1">
      <c r="A63" s="6">
        <v>52</v>
      </c>
      <c r="B63" s="425" t="str">
        <f>IF(OR(F63=0,F63=""),"",'DAFTAR PELAJAR'!B59)</f>
        <v>MUHAMMAD FARID BIN ZAKRI</v>
      </c>
      <c r="C63" s="381" t="str">
        <f>IF(OR(F63=0,F63=""),"",'DAFTAR PELAJAR'!C59)</f>
        <v>4 MPI</v>
      </c>
      <c r="D63" s="472" t="str">
        <f>IF(OR(F63=0,F63=""),"",'DAFTAR PELAJAR'!D59)</f>
        <v>980524065785</v>
      </c>
      <c r="E63" s="381" t="str">
        <f>IF(OR(F63=0,F63=""),"",'DAFTAR PELAJAR'!E59)</f>
        <v>K591CMPI020</v>
      </c>
      <c r="F63" s="473">
        <f>IF('DAFTAR PELAJAR'!J59=0,"",'DAFTAR PELAJAR'!J59)</f>
        <v>1</v>
      </c>
      <c r="G63" s="4" t="str">
        <f>IFERROR(AVERAGE('PB(TEORI)'!$G63,'PB(TEORI)'!$R63,'PB(TEORI)'!$AC63)*PBTEORI1%,"")</f>
        <v/>
      </c>
      <c r="H63" s="456" t="str">
        <f>IFERROR(AVERAGE('PB(TEORI)'!$H63,'PB(TEORI)'!$S63,'PB(TEORI)'!$AD63)*PBTEORI2%,"")</f>
        <v/>
      </c>
      <c r="I63" s="456" t="str">
        <f>IFERROR(AVERAGE('PB(TEORI)'!$I63,'PB(TEORI)'!$T63,'PB(TEORI)'!$AE63)*PBTEORI3%,"")</f>
        <v/>
      </c>
      <c r="J63" s="456" t="str">
        <f>IFERROR(AVERAGE('PB(TEORI)'!$J63,'PB(TEORI)'!$U63,'PB(TEORI)'!$AF63)*PBTEORI4%,"")</f>
        <v/>
      </c>
      <c r="K63" s="456" t="str">
        <f>IFERROR(AVERAGE('PB(TEORI)'!$K63,'PB(TEORI)'!$V63,'PB(TEORI)'!$AG63)*PBTEORI5%,"")</f>
        <v/>
      </c>
      <c r="L63" s="456" t="str">
        <f>IFERROR(AVERAGE('PB(TEORI)'!$L63,'PB(TEORI)'!$W63,'PB(TEORI)'!$AH63)*PBTEORI6%,"")</f>
        <v/>
      </c>
      <c r="M63" s="456" t="str">
        <f>IFERROR(AVERAGE('PB(TEORI)'!$M63,'PB(TEORI)'!$X63,'[2]PB(TEORI'!$AG63)*PBTEORI7%,"")</f>
        <v/>
      </c>
      <c r="N63" s="467" t="str">
        <f>IFERROR(AVERAGE('PB(TEORI)'!$N63,'PB(TEORI)'!$Y63,'PB(TEORI)'!$AJ63)*PBTEORI8%,"")</f>
        <v/>
      </c>
      <c r="O63" s="467" t="str">
        <f>IFERROR(AVERAGE('PB(TEORI)'!$O63,'PB(TEORI)'!$Z63,'PB(TEORI)'!$AK63)*PBTEORI9%,"")</f>
        <v/>
      </c>
      <c r="P63" s="467" t="str">
        <f>IFERROR(AVERAGE('PB(TEORI)'!$P63,'PB(TEORI)'!$AA63,'PB(TEORI)'!$AL63)*PBTEORI10%,"")</f>
        <v/>
      </c>
      <c r="Q63" s="468" t="str">
        <f t="shared" si="0"/>
        <v/>
      </c>
      <c r="R63" s="469" t="str">
        <f>IFERROR(AVERAGE('PB(AMALI)'!$G63,'PB(AMALI)'!$R63,'PB(AMALI)'!$AC63)*PBAMALI1%,"")</f>
        <v/>
      </c>
      <c r="S63" s="469" t="str">
        <f>IFERROR(AVERAGE('PB(AMALI)'!$H63,'PB(AMALI)'!$S63,'PB(AMALI)'!$AD63)*PBAMALI2%,"")</f>
        <v/>
      </c>
      <c r="T63" s="469" t="str">
        <f>IFERROR(AVERAGE('PB(AMALI)'!$I63,'PB(AMALI)'!$T63,'PB(AMALI)'!$AE63)*PBAMALI3%,"")</f>
        <v/>
      </c>
      <c r="U63" s="469" t="str">
        <f>IFERROR(AVERAGE('PB(AMALI)'!$J63,'PB(AMALI)'!$U63,'PB(AMALI)'!$AF63)*PBAMALI4%,"")</f>
        <v/>
      </c>
      <c r="V63" s="469" t="str">
        <f>IFERROR(AVERAGE('PB(AMALI)'!$K63,'PB(AMALI)'!$V63,'PB(AMALI)'!$AG63)*PBAMALI5%,"")</f>
        <v/>
      </c>
      <c r="W63" s="469" t="str">
        <f>IFERROR(AVERAGE('PB(AMALI)'!$L63,'PB(AMALI)'!$W63,'PB(AMALI)'!$AH63)*PBAMALI6%,"")</f>
        <v/>
      </c>
      <c r="X63" s="469" t="str">
        <f>IFERROR(AVERAGE('PB(AMALI)'!$M63,'PB(AMALI)'!$X63,'[3]PB(AMALI'!$AG63)*PBAMALI7%,"")</f>
        <v/>
      </c>
      <c r="Y63" s="469" t="str">
        <f>IFERROR(AVERAGE('PB(AMALI)'!$N63,'PB(AMALI)'!$Y63,'PB(AMALI)'!$AJ63)*PBAMALI8%,"")</f>
        <v/>
      </c>
      <c r="Z63" s="469" t="str">
        <f>IFERROR(AVERAGE('PB(AMALI)'!$O63,'PB(AMALI)'!$Z63,'PB(AMALI)'!$AK63)*PBAMALI9%,"")</f>
        <v/>
      </c>
      <c r="AA63" s="469" t="str">
        <f>IFERROR(AVERAGE('PB(AMALI)'!$P63,'PB(AMALI)'!$AA63,'PB(AMALI)'!$AL63)*PBAMALI10%,"")</f>
        <v/>
      </c>
      <c r="AB63" s="470" t="str">
        <f t="shared" si="1"/>
        <v/>
      </c>
      <c r="AC63" s="474" t="str">
        <f t="shared" si="2"/>
        <v/>
      </c>
    </row>
    <row r="64" spans="1:29" ht="19.899999999999999" customHeight="1">
      <c r="A64" s="6">
        <v>53</v>
      </c>
      <c r="B64" s="425" t="str">
        <f>IF(OR(F64=0,F64=""),"",'DAFTAR PELAJAR'!B60)</f>
        <v>MUHAMMAD IRSYADUDDIN BIN AHMAD SHALABAY</v>
      </c>
      <c r="C64" s="381" t="str">
        <f>IF(OR(F64=0,F64=""),"",'DAFTAR PELAJAR'!C60)</f>
        <v>4 MPI</v>
      </c>
      <c r="D64" s="472" t="str">
        <f>IF(OR(F64=0,F64=""),"",'DAFTAR PELAJAR'!D60)</f>
        <v>980504016513</v>
      </c>
      <c r="E64" s="381" t="str">
        <f>IF(OR(F64=0,F64=""),"",'DAFTAR PELAJAR'!E60)</f>
        <v>K591CMPI021</v>
      </c>
      <c r="F64" s="473">
        <f>IF('DAFTAR PELAJAR'!J60=0,"",'DAFTAR PELAJAR'!J60)</f>
        <v>1</v>
      </c>
      <c r="G64" s="4" t="str">
        <f>IFERROR(AVERAGE('PB(TEORI)'!$G64,'PB(TEORI)'!$R64,'PB(TEORI)'!$AC64)*PBTEORI1%,"")</f>
        <v/>
      </c>
      <c r="H64" s="456" t="str">
        <f>IFERROR(AVERAGE('PB(TEORI)'!$H64,'PB(TEORI)'!$S64,'PB(TEORI)'!$AD64)*PBTEORI2%,"")</f>
        <v/>
      </c>
      <c r="I64" s="456" t="str">
        <f>IFERROR(AVERAGE('PB(TEORI)'!$I64,'PB(TEORI)'!$T64,'PB(TEORI)'!$AE64)*PBTEORI3%,"")</f>
        <v/>
      </c>
      <c r="J64" s="456" t="str">
        <f>IFERROR(AVERAGE('PB(TEORI)'!$J64,'PB(TEORI)'!$U64,'PB(TEORI)'!$AF64)*PBTEORI4%,"")</f>
        <v/>
      </c>
      <c r="K64" s="456" t="str">
        <f>IFERROR(AVERAGE('PB(TEORI)'!$K64,'PB(TEORI)'!$V64,'PB(TEORI)'!$AG64)*PBTEORI5%,"")</f>
        <v/>
      </c>
      <c r="L64" s="456" t="str">
        <f>IFERROR(AVERAGE('PB(TEORI)'!$L64,'PB(TEORI)'!$W64,'PB(TEORI)'!$AH64)*PBTEORI6%,"")</f>
        <v/>
      </c>
      <c r="M64" s="456" t="str">
        <f>IFERROR(AVERAGE('PB(TEORI)'!$M64,'PB(TEORI)'!$X64,'[2]PB(TEORI'!$AG64)*PBTEORI7%,"")</f>
        <v/>
      </c>
      <c r="N64" s="467" t="str">
        <f>IFERROR(AVERAGE('PB(TEORI)'!$N64,'PB(TEORI)'!$Y64,'PB(TEORI)'!$AJ64)*PBTEORI8%,"")</f>
        <v/>
      </c>
      <c r="O64" s="467" t="str">
        <f>IFERROR(AVERAGE('PB(TEORI)'!$O64,'PB(TEORI)'!$Z64,'PB(TEORI)'!$AK64)*PBTEORI9%,"")</f>
        <v/>
      </c>
      <c r="P64" s="467" t="str">
        <f>IFERROR(AVERAGE('PB(TEORI)'!$P64,'PB(TEORI)'!$AA64,'PB(TEORI)'!$AL64)*PBTEORI10%,"")</f>
        <v/>
      </c>
      <c r="Q64" s="468" t="str">
        <f t="shared" si="0"/>
        <v/>
      </c>
      <c r="R64" s="469" t="str">
        <f>IFERROR(AVERAGE('PB(AMALI)'!$G64,'PB(AMALI)'!$R64,'PB(AMALI)'!$AC64)*PBAMALI1%,"")</f>
        <v/>
      </c>
      <c r="S64" s="469" t="str">
        <f>IFERROR(AVERAGE('PB(AMALI)'!$H64,'PB(AMALI)'!$S64,'PB(AMALI)'!$AD64)*PBAMALI2%,"")</f>
        <v/>
      </c>
      <c r="T64" s="469" t="str">
        <f>IFERROR(AVERAGE('PB(AMALI)'!$I64,'PB(AMALI)'!$T64,'PB(AMALI)'!$AE64)*PBAMALI3%,"")</f>
        <v/>
      </c>
      <c r="U64" s="469" t="str">
        <f>IFERROR(AVERAGE('PB(AMALI)'!$J64,'PB(AMALI)'!$U64,'PB(AMALI)'!$AF64)*PBAMALI4%,"")</f>
        <v/>
      </c>
      <c r="V64" s="469" t="str">
        <f>IFERROR(AVERAGE('PB(AMALI)'!$K64,'PB(AMALI)'!$V64,'PB(AMALI)'!$AG64)*PBAMALI5%,"")</f>
        <v/>
      </c>
      <c r="W64" s="469" t="str">
        <f>IFERROR(AVERAGE('PB(AMALI)'!$L64,'PB(AMALI)'!$W64,'PB(AMALI)'!$AH64)*PBAMALI6%,"")</f>
        <v/>
      </c>
      <c r="X64" s="469" t="str">
        <f>IFERROR(AVERAGE('PB(AMALI)'!$M64,'PB(AMALI)'!$X64,'[3]PB(AMALI'!$AG64)*PBAMALI7%,"")</f>
        <v/>
      </c>
      <c r="Y64" s="469" t="str">
        <f>IFERROR(AVERAGE('PB(AMALI)'!$N64,'PB(AMALI)'!$Y64,'PB(AMALI)'!$AJ64)*PBAMALI8%,"")</f>
        <v/>
      </c>
      <c r="Z64" s="469" t="str">
        <f>IFERROR(AVERAGE('PB(AMALI)'!$O64,'PB(AMALI)'!$Z64,'PB(AMALI)'!$AK64)*PBAMALI9%,"")</f>
        <v/>
      </c>
      <c r="AA64" s="469" t="str">
        <f>IFERROR(AVERAGE('PB(AMALI)'!$P64,'PB(AMALI)'!$AA64,'PB(AMALI)'!$AL64)*PBAMALI10%,"")</f>
        <v/>
      </c>
      <c r="AB64" s="470" t="str">
        <f t="shared" si="1"/>
        <v/>
      </c>
      <c r="AC64" s="474" t="str">
        <f t="shared" si="2"/>
        <v/>
      </c>
    </row>
    <row r="65" spans="1:29" ht="19.899999999999999" customHeight="1">
      <c r="A65" s="6">
        <v>54</v>
      </c>
      <c r="B65" s="425" t="str">
        <f>IF(OR(F65=0,F65=""),"",'DAFTAR PELAJAR'!B61)</f>
        <v>MUHAMMAD ZULFADZLI BIN JAMALUDDIN</v>
      </c>
      <c r="C65" s="381" t="str">
        <f>IF(OR(F65=0,F65=""),"",'DAFTAR PELAJAR'!C61)</f>
        <v>4 MPI</v>
      </c>
      <c r="D65" s="472" t="str">
        <f>IF(OR(F65=0,F65=""),"",'DAFTAR PELAJAR'!D61)</f>
        <v>980910106477</v>
      </c>
      <c r="E65" s="381" t="str">
        <f>IF(OR(F65=0,F65=""),"",'DAFTAR PELAJAR'!E61)</f>
        <v>K591CMPI023</v>
      </c>
      <c r="F65" s="473">
        <f>IF('DAFTAR PELAJAR'!J61=0,"",'DAFTAR PELAJAR'!J61)</f>
        <v>1</v>
      </c>
      <c r="G65" s="4" t="str">
        <f>IFERROR(AVERAGE('PB(TEORI)'!$G65,'PB(TEORI)'!$R65,'PB(TEORI)'!$AC65)*PBTEORI1%,"")</f>
        <v/>
      </c>
      <c r="H65" s="456" t="str">
        <f>IFERROR(AVERAGE('PB(TEORI)'!$H65,'PB(TEORI)'!$S65,'PB(TEORI)'!$AD65)*PBTEORI2%,"")</f>
        <v/>
      </c>
      <c r="I65" s="456" t="str">
        <f>IFERROR(AVERAGE('PB(TEORI)'!$I65,'PB(TEORI)'!$T65,'PB(TEORI)'!$AE65)*PBTEORI3%,"")</f>
        <v/>
      </c>
      <c r="J65" s="456" t="str">
        <f>IFERROR(AVERAGE('PB(TEORI)'!$J65,'PB(TEORI)'!$U65,'PB(TEORI)'!$AF65)*PBTEORI4%,"")</f>
        <v/>
      </c>
      <c r="K65" s="456" t="str">
        <f>IFERROR(AVERAGE('PB(TEORI)'!$K65,'PB(TEORI)'!$V65,'PB(TEORI)'!$AG65)*PBTEORI5%,"")</f>
        <v/>
      </c>
      <c r="L65" s="456" t="str">
        <f>IFERROR(AVERAGE('PB(TEORI)'!$L65,'PB(TEORI)'!$W65,'PB(TEORI)'!$AH65)*PBTEORI6%,"")</f>
        <v/>
      </c>
      <c r="M65" s="456" t="str">
        <f>IFERROR(AVERAGE('PB(TEORI)'!$M65,'PB(TEORI)'!$X65,'[2]PB(TEORI'!$AG65)*PBTEORI7%,"")</f>
        <v/>
      </c>
      <c r="N65" s="467" t="str">
        <f>IFERROR(AVERAGE('PB(TEORI)'!$N65,'PB(TEORI)'!$Y65,'PB(TEORI)'!$AJ65)*PBTEORI8%,"")</f>
        <v/>
      </c>
      <c r="O65" s="467" t="str">
        <f>IFERROR(AVERAGE('PB(TEORI)'!$O65,'PB(TEORI)'!$Z65,'PB(TEORI)'!$AK65)*PBTEORI9%,"")</f>
        <v/>
      </c>
      <c r="P65" s="467" t="str">
        <f>IFERROR(AVERAGE('PB(TEORI)'!$P65,'PB(TEORI)'!$AA65,'PB(TEORI)'!$AL65)*PBTEORI10%,"")</f>
        <v/>
      </c>
      <c r="Q65" s="468" t="str">
        <f t="shared" si="0"/>
        <v/>
      </c>
      <c r="R65" s="469" t="str">
        <f>IFERROR(AVERAGE('PB(AMALI)'!$G65,'PB(AMALI)'!$R65,'PB(AMALI)'!$AC65)*PBAMALI1%,"")</f>
        <v/>
      </c>
      <c r="S65" s="469" t="str">
        <f>IFERROR(AVERAGE('PB(AMALI)'!$H65,'PB(AMALI)'!$S65,'PB(AMALI)'!$AD65)*PBAMALI2%,"")</f>
        <v/>
      </c>
      <c r="T65" s="469" t="str">
        <f>IFERROR(AVERAGE('PB(AMALI)'!$I65,'PB(AMALI)'!$T65,'PB(AMALI)'!$AE65)*PBAMALI3%,"")</f>
        <v/>
      </c>
      <c r="U65" s="469" t="str">
        <f>IFERROR(AVERAGE('PB(AMALI)'!$J65,'PB(AMALI)'!$U65,'PB(AMALI)'!$AF65)*PBAMALI4%,"")</f>
        <v/>
      </c>
      <c r="V65" s="469" t="str">
        <f>IFERROR(AVERAGE('PB(AMALI)'!$K65,'PB(AMALI)'!$V65,'PB(AMALI)'!$AG65)*PBAMALI5%,"")</f>
        <v/>
      </c>
      <c r="W65" s="469" t="str">
        <f>IFERROR(AVERAGE('PB(AMALI)'!$L65,'PB(AMALI)'!$W65,'PB(AMALI)'!$AH65)*PBAMALI6%,"")</f>
        <v/>
      </c>
      <c r="X65" s="469" t="str">
        <f>IFERROR(AVERAGE('PB(AMALI)'!$M65,'PB(AMALI)'!$X65,'[3]PB(AMALI'!$AG65)*PBAMALI7%,"")</f>
        <v/>
      </c>
      <c r="Y65" s="469" t="str">
        <f>IFERROR(AVERAGE('PB(AMALI)'!$N65,'PB(AMALI)'!$Y65,'PB(AMALI)'!$AJ65)*PBAMALI8%,"")</f>
        <v/>
      </c>
      <c r="Z65" s="469" t="str">
        <f>IFERROR(AVERAGE('PB(AMALI)'!$O65,'PB(AMALI)'!$Z65,'PB(AMALI)'!$AK65)*PBAMALI9%,"")</f>
        <v/>
      </c>
      <c r="AA65" s="469" t="str">
        <f>IFERROR(AVERAGE('PB(AMALI)'!$P65,'PB(AMALI)'!$AA65,'PB(AMALI)'!$AL65)*PBAMALI10%,"")</f>
        <v/>
      </c>
      <c r="AB65" s="470" t="str">
        <f t="shared" si="1"/>
        <v/>
      </c>
      <c r="AC65" s="474" t="str">
        <f t="shared" si="2"/>
        <v/>
      </c>
    </row>
    <row r="66" spans="1:29" ht="19.899999999999999" customHeight="1">
      <c r="A66" s="6">
        <v>55</v>
      </c>
      <c r="B66" s="425" t="str">
        <f>IF(OR(F66=0,F66=""),"",'DAFTAR PELAJAR'!B62)</f>
        <v/>
      </c>
      <c r="C66" s="381" t="str">
        <f>IF(OR(F66=0,F66=""),"",'DAFTAR PELAJAR'!C62)</f>
        <v/>
      </c>
      <c r="D66" s="472" t="str">
        <f>IF(OR(F66=0,F66=""),"",'DAFTAR PELAJAR'!D62)</f>
        <v/>
      </c>
      <c r="E66" s="381" t="str">
        <f>IF(OR(F66=0,F66=""),"",'DAFTAR PELAJAR'!E62)</f>
        <v/>
      </c>
      <c r="F66" s="473" t="str">
        <f>IF('DAFTAR PELAJAR'!J62=0,"",'DAFTAR PELAJAR'!J62)</f>
        <v/>
      </c>
      <c r="G66" s="4" t="str">
        <f>IFERROR(AVERAGE('PB(TEORI)'!$G66,'PB(TEORI)'!$R66,'PB(TEORI)'!$AC66)*PBTEORI1%,"")</f>
        <v/>
      </c>
      <c r="H66" s="456" t="str">
        <f>IFERROR(AVERAGE('PB(TEORI)'!$H66,'PB(TEORI)'!$S66,'PB(TEORI)'!$AD66)*PBTEORI2%,"")</f>
        <v/>
      </c>
      <c r="I66" s="456" t="str">
        <f>IFERROR(AVERAGE('PB(TEORI)'!$I66,'PB(TEORI)'!$T66,'PB(TEORI)'!$AE66)*PBTEORI3%,"")</f>
        <v/>
      </c>
      <c r="J66" s="456" t="str">
        <f>IFERROR(AVERAGE('PB(TEORI)'!$J66,'PB(TEORI)'!$U66,'PB(TEORI)'!$AF66)*PBTEORI4%,"")</f>
        <v/>
      </c>
      <c r="K66" s="456" t="str">
        <f>IFERROR(AVERAGE('PB(TEORI)'!$K66,'PB(TEORI)'!$V66,'PB(TEORI)'!$AG66)*PBTEORI5%,"")</f>
        <v/>
      </c>
      <c r="L66" s="456" t="str">
        <f>IFERROR(AVERAGE('PB(TEORI)'!$L66,'PB(TEORI)'!$W66,'PB(TEORI)'!$AH66)*PBTEORI6%,"")</f>
        <v/>
      </c>
      <c r="M66" s="456" t="str">
        <f>IFERROR(AVERAGE('PB(TEORI)'!$M66,'PB(TEORI)'!$X66,'[2]PB(TEORI'!$AG66)*PBTEORI7%,"")</f>
        <v/>
      </c>
      <c r="N66" s="467" t="str">
        <f>IFERROR(AVERAGE('PB(TEORI)'!$N66,'PB(TEORI)'!$Y66,'PB(TEORI)'!$AJ66)*PBTEORI8%,"")</f>
        <v/>
      </c>
      <c r="O66" s="467" t="str">
        <f>IFERROR(AVERAGE('PB(TEORI)'!$O66,'PB(TEORI)'!$Z66,'PB(TEORI)'!$AK66)*PBTEORI9%,"")</f>
        <v/>
      </c>
      <c r="P66" s="467" t="str">
        <f>IFERROR(AVERAGE('PB(TEORI)'!$P66,'PB(TEORI)'!$AA66,'PB(TEORI)'!$AL66)*PBTEORI10%,"")</f>
        <v/>
      </c>
      <c r="Q66" s="468" t="str">
        <f t="shared" si="0"/>
        <v/>
      </c>
      <c r="R66" s="469" t="str">
        <f>IFERROR(AVERAGE('PB(AMALI)'!$G66,'PB(AMALI)'!$R66,'PB(AMALI)'!$AC66)*PBAMALI1%,"")</f>
        <v/>
      </c>
      <c r="S66" s="469" t="str">
        <f>IFERROR(AVERAGE('PB(AMALI)'!$H66,'PB(AMALI)'!$S66,'PB(AMALI)'!$AD66)*PBAMALI2%,"")</f>
        <v/>
      </c>
      <c r="T66" s="469" t="str">
        <f>IFERROR(AVERAGE('PB(AMALI)'!$I66,'PB(AMALI)'!$T66,'PB(AMALI)'!$AE66)*PBAMALI3%,"")</f>
        <v/>
      </c>
      <c r="U66" s="469" t="str">
        <f>IFERROR(AVERAGE('PB(AMALI)'!$J66,'PB(AMALI)'!$U66,'PB(AMALI)'!$AF66)*PBAMALI4%,"")</f>
        <v/>
      </c>
      <c r="V66" s="469" t="str">
        <f>IFERROR(AVERAGE('PB(AMALI)'!$K66,'PB(AMALI)'!$V66,'PB(AMALI)'!$AG66)*PBAMALI5%,"")</f>
        <v/>
      </c>
      <c r="W66" s="469" t="str">
        <f>IFERROR(AVERAGE('PB(AMALI)'!$L66,'PB(AMALI)'!$W66,'PB(AMALI)'!$AH66)*PBAMALI6%,"")</f>
        <v/>
      </c>
      <c r="X66" s="469" t="str">
        <f>IFERROR(AVERAGE('PB(AMALI)'!$M66,'PB(AMALI)'!$X66,'[3]PB(AMALI'!$AG66)*PBAMALI7%,"")</f>
        <v/>
      </c>
      <c r="Y66" s="469" t="str">
        <f>IFERROR(AVERAGE('PB(AMALI)'!$N66,'PB(AMALI)'!$Y66,'PB(AMALI)'!$AJ66)*PBAMALI8%,"")</f>
        <v/>
      </c>
      <c r="Z66" s="469" t="str">
        <f>IFERROR(AVERAGE('PB(AMALI)'!$O66,'PB(AMALI)'!$Z66,'PB(AMALI)'!$AK66)*PBAMALI9%,"")</f>
        <v/>
      </c>
      <c r="AA66" s="469" t="str">
        <f>IFERROR(AVERAGE('PB(AMALI)'!$P66,'PB(AMALI)'!$AA66,'PB(AMALI)'!$AL66)*PBAMALI10%,"")</f>
        <v/>
      </c>
      <c r="AB66" s="470" t="str">
        <f t="shared" si="1"/>
        <v/>
      </c>
      <c r="AC66" s="474" t="str">
        <f t="shared" si="2"/>
        <v/>
      </c>
    </row>
    <row r="67" spans="1:29" ht="19.899999999999999" customHeight="1">
      <c r="A67" s="6">
        <v>56</v>
      </c>
      <c r="B67" s="425" t="str">
        <f>IF(OR(F67=0,F67=""),"",'DAFTAR PELAJAR'!B63)</f>
        <v>AZUA NATASYA BINTI SHA'ARI</v>
      </c>
      <c r="C67" s="381" t="str">
        <f>IF(OR(F67=0,F67=""),"",'DAFTAR PELAJAR'!C63)</f>
        <v>4 MPP</v>
      </c>
      <c r="D67" s="472" t="str">
        <f>IF(OR(F67=0,F67=""),"",'DAFTAR PELAJAR'!D63)</f>
        <v>981201065638</v>
      </c>
      <c r="E67" s="381" t="str">
        <f>IF(OR(F67=0,F67=""),"",'DAFTAR PELAJAR'!E63)</f>
        <v>K591CMPP003</v>
      </c>
      <c r="F67" s="473">
        <f>IF('DAFTAR PELAJAR'!J63=0,"",'DAFTAR PELAJAR'!J63)</f>
        <v>1</v>
      </c>
      <c r="G67" s="4" t="str">
        <f>IFERROR(AVERAGE('PB(TEORI)'!$G67,'PB(TEORI)'!$R67,'PB(TEORI)'!$AC67)*PBTEORI1%,"")</f>
        <v/>
      </c>
      <c r="H67" s="456" t="str">
        <f>IFERROR(AVERAGE('PB(TEORI)'!$H67,'PB(TEORI)'!$S67,'PB(TEORI)'!$AD67)*PBTEORI2%,"")</f>
        <v/>
      </c>
      <c r="I67" s="456" t="str">
        <f>IFERROR(AVERAGE('PB(TEORI)'!$I67,'PB(TEORI)'!$T67,'PB(TEORI)'!$AE67)*PBTEORI3%,"")</f>
        <v/>
      </c>
      <c r="J67" s="456" t="str">
        <f>IFERROR(AVERAGE('PB(TEORI)'!$J67,'PB(TEORI)'!$U67,'PB(TEORI)'!$AF67)*PBTEORI4%,"")</f>
        <v/>
      </c>
      <c r="K67" s="456" t="str">
        <f>IFERROR(AVERAGE('PB(TEORI)'!$K67,'PB(TEORI)'!$V67,'PB(TEORI)'!$AG67)*PBTEORI5%,"")</f>
        <v/>
      </c>
      <c r="L67" s="456" t="str">
        <f>IFERROR(AVERAGE('PB(TEORI)'!$L67,'PB(TEORI)'!$W67,'PB(TEORI)'!$AH67)*PBTEORI6%,"")</f>
        <v/>
      </c>
      <c r="M67" s="456" t="str">
        <f>IFERROR(AVERAGE('PB(TEORI)'!$M67,'PB(TEORI)'!$X67,'[2]PB(TEORI'!$AG67)*PBTEORI7%,"")</f>
        <v/>
      </c>
      <c r="N67" s="467" t="str">
        <f>IFERROR(AVERAGE('PB(TEORI)'!$N67,'PB(TEORI)'!$Y67,'PB(TEORI)'!$AJ67)*PBTEORI8%,"")</f>
        <v/>
      </c>
      <c r="O67" s="467" t="str">
        <f>IFERROR(AVERAGE('PB(TEORI)'!$O67,'PB(TEORI)'!$Z67,'PB(TEORI)'!$AK67)*PBTEORI9%,"")</f>
        <v/>
      </c>
      <c r="P67" s="467" t="str">
        <f>IFERROR(AVERAGE('PB(TEORI)'!$P67,'PB(TEORI)'!$AA67,'PB(TEORI)'!$AL67)*PBTEORI10%,"")</f>
        <v/>
      </c>
      <c r="Q67" s="468" t="str">
        <f t="shared" si="0"/>
        <v/>
      </c>
      <c r="R67" s="469" t="str">
        <f>IFERROR(AVERAGE('PB(AMALI)'!$G67,'PB(AMALI)'!$R67,'PB(AMALI)'!$AC67)*PBAMALI1%,"")</f>
        <v/>
      </c>
      <c r="S67" s="469" t="str">
        <f>IFERROR(AVERAGE('PB(AMALI)'!$H67,'PB(AMALI)'!$S67,'PB(AMALI)'!$AD67)*PBAMALI2%,"")</f>
        <v/>
      </c>
      <c r="T67" s="469" t="str">
        <f>IFERROR(AVERAGE('PB(AMALI)'!$I67,'PB(AMALI)'!$T67,'PB(AMALI)'!$AE67)*PBAMALI3%,"")</f>
        <v/>
      </c>
      <c r="U67" s="469" t="str">
        <f>IFERROR(AVERAGE('PB(AMALI)'!$J67,'PB(AMALI)'!$U67,'PB(AMALI)'!$AF67)*PBAMALI4%,"")</f>
        <v/>
      </c>
      <c r="V67" s="469" t="str">
        <f>IFERROR(AVERAGE('PB(AMALI)'!$K67,'PB(AMALI)'!$V67,'PB(AMALI)'!$AG67)*PBAMALI5%,"")</f>
        <v/>
      </c>
      <c r="W67" s="469" t="str">
        <f>IFERROR(AVERAGE('PB(AMALI)'!$L67,'PB(AMALI)'!$W67,'PB(AMALI)'!$AH67)*PBAMALI6%,"")</f>
        <v/>
      </c>
      <c r="X67" s="469" t="str">
        <f>IFERROR(AVERAGE('PB(AMALI)'!$M67,'PB(AMALI)'!$X67,'[3]PB(AMALI'!$AG67)*PBAMALI7%,"")</f>
        <v/>
      </c>
      <c r="Y67" s="469" t="str">
        <f>IFERROR(AVERAGE('PB(AMALI)'!$N67,'PB(AMALI)'!$Y67,'PB(AMALI)'!$AJ67)*PBAMALI8%,"")</f>
        <v/>
      </c>
      <c r="Z67" s="469" t="str">
        <f>IFERROR(AVERAGE('PB(AMALI)'!$O67,'PB(AMALI)'!$Z67,'PB(AMALI)'!$AK67)*PBAMALI9%,"")</f>
        <v/>
      </c>
      <c r="AA67" s="469" t="str">
        <f>IFERROR(AVERAGE('PB(AMALI)'!$P67,'PB(AMALI)'!$AA67,'PB(AMALI)'!$AL67)*PBAMALI10%,"")</f>
        <v/>
      </c>
      <c r="AB67" s="470" t="str">
        <f t="shared" si="1"/>
        <v/>
      </c>
      <c r="AC67" s="474" t="str">
        <f t="shared" si="2"/>
        <v/>
      </c>
    </row>
    <row r="68" spans="1:29" ht="19.899999999999999" customHeight="1">
      <c r="A68" s="6">
        <v>57</v>
      </c>
      <c r="B68" s="425" t="str">
        <f>IF(OR(F68=0,F68=""),"",'DAFTAR PELAJAR'!B64)</f>
        <v>DANIAL FAKHRI BIN ADNAN</v>
      </c>
      <c r="C68" s="381" t="str">
        <f>IF(OR(F68=0,F68=""),"",'DAFTAR PELAJAR'!C64)</f>
        <v>4 MPP</v>
      </c>
      <c r="D68" s="472" t="str">
        <f>IF(OR(F68=0,F68=""),"",'DAFTAR PELAJAR'!D64)</f>
        <v>980306065541</v>
      </c>
      <c r="E68" s="381" t="str">
        <f>IF(OR(F68=0,F68=""),"",'DAFTAR PELAJAR'!E64)</f>
        <v>K591CMPP005</v>
      </c>
      <c r="F68" s="473">
        <f>IF('DAFTAR PELAJAR'!J64=0,"",'DAFTAR PELAJAR'!J64)</f>
        <v>1</v>
      </c>
      <c r="G68" s="4" t="str">
        <f>IFERROR(AVERAGE('PB(TEORI)'!$G68,'PB(TEORI)'!$R68,'PB(TEORI)'!$AC68)*PBTEORI1%,"")</f>
        <v/>
      </c>
      <c r="H68" s="456" t="str">
        <f>IFERROR(AVERAGE('PB(TEORI)'!$H68,'PB(TEORI)'!$S68,'PB(TEORI)'!$AD68)*PBTEORI2%,"")</f>
        <v/>
      </c>
      <c r="I68" s="456" t="str">
        <f>IFERROR(AVERAGE('PB(TEORI)'!$I68,'PB(TEORI)'!$T68,'PB(TEORI)'!$AE68)*PBTEORI3%,"")</f>
        <v/>
      </c>
      <c r="J68" s="456" t="str">
        <f>IFERROR(AVERAGE('PB(TEORI)'!$J68,'PB(TEORI)'!$U68,'PB(TEORI)'!$AF68)*PBTEORI4%,"")</f>
        <v/>
      </c>
      <c r="K68" s="456" t="str">
        <f>IFERROR(AVERAGE('PB(TEORI)'!$K68,'PB(TEORI)'!$V68,'PB(TEORI)'!$AG68)*PBTEORI5%,"")</f>
        <v/>
      </c>
      <c r="L68" s="456" t="str">
        <f>IFERROR(AVERAGE('PB(TEORI)'!$L68,'PB(TEORI)'!$W68,'PB(TEORI)'!$AH68)*PBTEORI6%,"")</f>
        <v/>
      </c>
      <c r="M68" s="456" t="str">
        <f>IFERROR(AVERAGE('PB(TEORI)'!$M68,'PB(TEORI)'!$X68,'[2]PB(TEORI'!$AG68)*PBTEORI7%,"")</f>
        <v/>
      </c>
      <c r="N68" s="467" t="str">
        <f>IFERROR(AVERAGE('PB(TEORI)'!$N68,'PB(TEORI)'!$Y68,'PB(TEORI)'!$AJ68)*PBTEORI8%,"")</f>
        <v/>
      </c>
      <c r="O68" s="467" t="str">
        <f>IFERROR(AVERAGE('PB(TEORI)'!$O68,'PB(TEORI)'!$Z68,'PB(TEORI)'!$AK68)*PBTEORI9%,"")</f>
        <v/>
      </c>
      <c r="P68" s="467" t="str">
        <f>IFERROR(AVERAGE('PB(TEORI)'!$P68,'PB(TEORI)'!$AA68,'PB(TEORI)'!$AL68)*PBTEORI10%,"")</f>
        <v/>
      </c>
      <c r="Q68" s="468" t="str">
        <f t="shared" si="0"/>
        <v/>
      </c>
      <c r="R68" s="469" t="str">
        <f>IFERROR(AVERAGE('PB(AMALI)'!$G68,'PB(AMALI)'!$R68,'PB(AMALI)'!$AC68)*PBAMALI1%,"")</f>
        <v/>
      </c>
      <c r="S68" s="469" t="str">
        <f>IFERROR(AVERAGE('PB(AMALI)'!$H68,'PB(AMALI)'!$S68,'PB(AMALI)'!$AD68)*PBAMALI2%,"")</f>
        <v/>
      </c>
      <c r="T68" s="469" t="str">
        <f>IFERROR(AVERAGE('PB(AMALI)'!$I68,'PB(AMALI)'!$T68,'PB(AMALI)'!$AE68)*PBAMALI3%,"")</f>
        <v/>
      </c>
      <c r="U68" s="469" t="str">
        <f>IFERROR(AVERAGE('PB(AMALI)'!$J68,'PB(AMALI)'!$U68,'PB(AMALI)'!$AF68)*PBAMALI4%,"")</f>
        <v/>
      </c>
      <c r="V68" s="469" t="str">
        <f>IFERROR(AVERAGE('PB(AMALI)'!$K68,'PB(AMALI)'!$V68,'PB(AMALI)'!$AG68)*PBAMALI5%,"")</f>
        <v/>
      </c>
      <c r="W68" s="469" t="str">
        <f>IFERROR(AVERAGE('PB(AMALI)'!$L68,'PB(AMALI)'!$W68,'PB(AMALI)'!$AH68)*PBAMALI6%,"")</f>
        <v/>
      </c>
      <c r="X68" s="469" t="str">
        <f>IFERROR(AVERAGE('PB(AMALI)'!$M68,'PB(AMALI)'!$X68,'[3]PB(AMALI'!$AG68)*PBAMALI7%,"")</f>
        <v/>
      </c>
      <c r="Y68" s="469" t="str">
        <f>IFERROR(AVERAGE('PB(AMALI)'!$N68,'PB(AMALI)'!$Y68,'PB(AMALI)'!$AJ68)*PBAMALI8%,"")</f>
        <v/>
      </c>
      <c r="Z68" s="469" t="str">
        <f>IFERROR(AVERAGE('PB(AMALI)'!$O68,'PB(AMALI)'!$Z68,'PB(AMALI)'!$AK68)*PBAMALI9%,"")</f>
        <v/>
      </c>
      <c r="AA68" s="469" t="str">
        <f>IFERROR(AVERAGE('PB(AMALI)'!$P68,'PB(AMALI)'!$AA68,'PB(AMALI)'!$AL68)*PBAMALI10%,"")</f>
        <v/>
      </c>
      <c r="AB68" s="470" t="str">
        <f t="shared" si="1"/>
        <v/>
      </c>
      <c r="AC68" s="474" t="str">
        <f t="shared" si="2"/>
        <v/>
      </c>
    </row>
    <row r="69" spans="1:29" ht="19.899999999999999" customHeight="1">
      <c r="A69" s="6">
        <v>58</v>
      </c>
      <c r="B69" s="425" t="str">
        <f>IF(OR(F69=0,F69=""),"",'DAFTAR PELAJAR'!B65)</f>
        <v>FARHAN HADI BIN YAHYA</v>
      </c>
      <c r="C69" s="381" t="str">
        <f>IF(OR(F69=0,F69=""),"",'DAFTAR PELAJAR'!C65)</f>
        <v>4 MPP</v>
      </c>
      <c r="D69" s="472" t="str">
        <f>IF(OR(F69=0,F69=""),"",'DAFTAR PELAJAR'!D65)</f>
        <v>980620065603</v>
      </c>
      <c r="E69" s="381" t="str">
        <f>IF(OR(F69=0,F69=""),"",'DAFTAR PELAJAR'!E65)</f>
        <v>K591CMPP006</v>
      </c>
      <c r="F69" s="473">
        <f>IF('DAFTAR PELAJAR'!J65=0,"",'DAFTAR PELAJAR'!J65)</f>
        <v>1</v>
      </c>
      <c r="G69" s="4" t="str">
        <f>IFERROR(AVERAGE('PB(TEORI)'!$G69,'PB(TEORI)'!$R69,'PB(TEORI)'!$AC69)*PBTEORI1%,"")</f>
        <v/>
      </c>
      <c r="H69" s="456" t="str">
        <f>IFERROR(AVERAGE('PB(TEORI)'!$H69,'PB(TEORI)'!$S69,'PB(TEORI)'!$AD69)*PBTEORI2%,"")</f>
        <v/>
      </c>
      <c r="I69" s="456" t="str">
        <f>IFERROR(AVERAGE('PB(TEORI)'!$I69,'PB(TEORI)'!$T69,'PB(TEORI)'!$AE69)*PBTEORI3%,"")</f>
        <v/>
      </c>
      <c r="J69" s="456" t="str">
        <f>IFERROR(AVERAGE('PB(TEORI)'!$J69,'PB(TEORI)'!$U69,'PB(TEORI)'!$AF69)*PBTEORI4%,"")</f>
        <v/>
      </c>
      <c r="K69" s="456" t="str">
        <f>IFERROR(AVERAGE('PB(TEORI)'!$K69,'PB(TEORI)'!$V69,'PB(TEORI)'!$AG69)*PBTEORI5%,"")</f>
        <v/>
      </c>
      <c r="L69" s="456" t="str">
        <f>IFERROR(AVERAGE('PB(TEORI)'!$L69,'PB(TEORI)'!$W69,'PB(TEORI)'!$AH69)*PBTEORI6%,"")</f>
        <v/>
      </c>
      <c r="M69" s="456" t="str">
        <f>IFERROR(AVERAGE('PB(TEORI)'!$M69,'PB(TEORI)'!$X69,'[2]PB(TEORI'!$AG69)*PBTEORI7%,"")</f>
        <v/>
      </c>
      <c r="N69" s="467" t="str">
        <f>IFERROR(AVERAGE('PB(TEORI)'!$N69,'PB(TEORI)'!$Y69,'PB(TEORI)'!$AJ69)*PBTEORI8%,"")</f>
        <v/>
      </c>
      <c r="O69" s="467" t="str">
        <f>IFERROR(AVERAGE('PB(TEORI)'!$O69,'PB(TEORI)'!$Z69,'PB(TEORI)'!$AK69)*PBTEORI9%,"")</f>
        <v/>
      </c>
      <c r="P69" s="467" t="str">
        <f>IFERROR(AVERAGE('PB(TEORI)'!$P69,'PB(TEORI)'!$AA69,'PB(TEORI)'!$AL69)*PBTEORI10%,"")</f>
        <v/>
      </c>
      <c r="Q69" s="468" t="str">
        <f t="shared" si="0"/>
        <v/>
      </c>
      <c r="R69" s="469" t="str">
        <f>IFERROR(AVERAGE('PB(AMALI)'!$G69,'PB(AMALI)'!$R69,'PB(AMALI)'!$AC69)*PBAMALI1%,"")</f>
        <v/>
      </c>
      <c r="S69" s="469" t="str">
        <f>IFERROR(AVERAGE('PB(AMALI)'!$H69,'PB(AMALI)'!$S69,'PB(AMALI)'!$AD69)*PBAMALI2%,"")</f>
        <v/>
      </c>
      <c r="T69" s="469" t="str">
        <f>IFERROR(AVERAGE('PB(AMALI)'!$I69,'PB(AMALI)'!$T69,'PB(AMALI)'!$AE69)*PBAMALI3%,"")</f>
        <v/>
      </c>
      <c r="U69" s="469" t="str">
        <f>IFERROR(AVERAGE('PB(AMALI)'!$J69,'PB(AMALI)'!$U69,'PB(AMALI)'!$AF69)*PBAMALI4%,"")</f>
        <v/>
      </c>
      <c r="V69" s="469" t="str">
        <f>IFERROR(AVERAGE('PB(AMALI)'!$K69,'PB(AMALI)'!$V69,'PB(AMALI)'!$AG69)*PBAMALI5%,"")</f>
        <v/>
      </c>
      <c r="W69" s="469" t="str">
        <f>IFERROR(AVERAGE('PB(AMALI)'!$L69,'PB(AMALI)'!$W69,'PB(AMALI)'!$AH69)*PBAMALI6%,"")</f>
        <v/>
      </c>
      <c r="X69" s="469" t="str">
        <f>IFERROR(AVERAGE('PB(AMALI)'!$M69,'PB(AMALI)'!$X69,'[3]PB(AMALI'!$AG69)*PBAMALI7%,"")</f>
        <v/>
      </c>
      <c r="Y69" s="469" t="str">
        <f>IFERROR(AVERAGE('PB(AMALI)'!$N69,'PB(AMALI)'!$Y69,'PB(AMALI)'!$AJ69)*PBAMALI8%,"")</f>
        <v/>
      </c>
      <c r="Z69" s="469" t="str">
        <f>IFERROR(AVERAGE('PB(AMALI)'!$O69,'PB(AMALI)'!$Z69,'PB(AMALI)'!$AK69)*PBAMALI9%,"")</f>
        <v/>
      </c>
      <c r="AA69" s="469" t="str">
        <f>IFERROR(AVERAGE('PB(AMALI)'!$P69,'PB(AMALI)'!$AA69,'PB(AMALI)'!$AL69)*PBAMALI10%,"")</f>
        <v/>
      </c>
      <c r="AB69" s="470" t="str">
        <f t="shared" si="1"/>
        <v/>
      </c>
      <c r="AC69" s="474" t="str">
        <f t="shared" si="2"/>
        <v/>
      </c>
    </row>
    <row r="70" spans="1:29" ht="19.899999999999999" customHeight="1">
      <c r="A70" s="6">
        <v>59</v>
      </c>
      <c r="B70" s="425" t="str">
        <f>IF(OR(F70=0,F70=""),"",'DAFTAR PELAJAR'!B66)</f>
        <v>MOHAMAD IZZAT AMIR BIN ABDULLAH</v>
      </c>
      <c r="C70" s="381" t="str">
        <f>IF(OR(F70=0,F70=""),"",'DAFTAR PELAJAR'!C66)</f>
        <v>4 MPP</v>
      </c>
      <c r="D70" s="472" t="str">
        <f>IF(OR(F70=0,F70=""),"",'DAFTAR PELAJAR'!D66)</f>
        <v>980408065243</v>
      </c>
      <c r="E70" s="381" t="str">
        <f>IF(OR(F70=0,F70=""),"",'DAFTAR PELAJAR'!E66)</f>
        <v>K591CMPP009</v>
      </c>
      <c r="F70" s="473">
        <f>IF('DAFTAR PELAJAR'!J66=0,"",'DAFTAR PELAJAR'!J66)</f>
        <v>1</v>
      </c>
      <c r="G70" s="4" t="str">
        <f>IFERROR(AVERAGE('PB(TEORI)'!$G70,'PB(TEORI)'!$R70,'PB(TEORI)'!$AC70)*PBTEORI1%,"")</f>
        <v/>
      </c>
      <c r="H70" s="456" t="str">
        <f>IFERROR(AVERAGE('PB(TEORI)'!$H70,'PB(TEORI)'!$S70,'PB(TEORI)'!$AD70)*PBTEORI2%,"")</f>
        <v/>
      </c>
      <c r="I70" s="456" t="str">
        <f>IFERROR(AVERAGE('PB(TEORI)'!$I70,'PB(TEORI)'!$T70,'PB(TEORI)'!$AE70)*PBTEORI3%,"")</f>
        <v/>
      </c>
      <c r="J70" s="456" t="str">
        <f>IFERROR(AVERAGE('PB(TEORI)'!$J70,'PB(TEORI)'!$U70,'PB(TEORI)'!$AF70)*PBTEORI4%,"")</f>
        <v/>
      </c>
      <c r="K70" s="456" t="str">
        <f>IFERROR(AVERAGE('PB(TEORI)'!$K70,'PB(TEORI)'!$V70,'PB(TEORI)'!$AG70)*PBTEORI5%,"")</f>
        <v/>
      </c>
      <c r="L70" s="456" t="str">
        <f>IFERROR(AVERAGE('PB(TEORI)'!$L70,'PB(TEORI)'!$W70,'PB(TEORI)'!$AH70)*PBTEORI6%,"")</f>
        <v/>
      </c>
      <c r="M70" s="456" t="str">
        <f>IFERROR(AVERAGE('PB(TEORI)'!$M70,'PB(TEORI)'!$X70,'[2]PB(TEORI'!$AG70)*PBTEORI7%,"")</f>
        <v/>
      </c>
      <c r="N70" s="467" t="str">
        <f>IFERROR(AVERAGE('PB(TEORI)'!$N70,'PB(TEORI)'!$Y70,'PB(TEORI)'!$AJ70)*PBTEORI8%,"")</f>
        <v/>
      </c>
      <c r="O70" s="467" t="str">
        <f>IFERROR(AVERAGE('PB(TEORI)'!$O70,'PB(TEORI)'!$Z70,'PB(TEORI)'!$AK70)*PBTEORI9%,"")</f>
        <v/>
      </c>
      <c r="P70" s="467" t="str">
        <f>IFERROR(AVERAGE('PB(TEORI)'!$P70,'PB(TEORI)'!$AA70,'PB(TEORI)'!$AL70)*PBTEORI10%,"")</f>
        <v/>
      </c>
      <c r="Q70" s="468" t="str">
        <f t="shared" si="0"/>
        <v/>
      </c>
      <c r="R70" s="469" t="str">
        <f>IFERROR(AVERAGE('PB(AMALI)'!$G70,'PB(AMALI)'!$R70,'PB(AMALI)'!$AC70)*PBAMALI1%,"")</f>
        <v/>
      </c>
      <c r="S70" s="469" t="str">
        <f>IFERROR(AVERAGE('PB(AMALI)'!$H70,'PB(AMALI)'!$S70,'PB(AMALI)'!$AD70)*PBAMALI2%,"")</f>
        <v/>
      </c>
      <c r="T70" s="469" t="str">
        <f>IFERROR(AVERAGE('PB(AMALI)'!$I70,'PB(AMALI)'!$T70,'PB(AMALI)'!$AE70)*PBAMALI3%,"")</f>
        <v/>
      </c>
      <c r="U70" s="469" t="str">
        <f>IFERROR(AVERAGE('PB(AMALI)'!$J70,'PB(AMALI)'!$U70,'PB(AMALI)'!$AF70)*PBAMALI4%,"")</f>
        <v/>
      </c>
      <c r="V70" s="469" t="str">
        <f>IFERROR(AVERAGE('PB(AMALI)'!$K70,'PB(AMALI)'!$V70,'PB(AMALI)'!$AG70)*PBAMALI5%,"")</f>
        <v/>
      </c>
      <c r="W70" s="469" t="str">
        <f>IFERROR(AVERAGE('PB(AMALI)'!$L70,'PB(AMALI)'!$W70,'PB(AMALI)'!$AH70)*PBAMALI6%,"")</f>
        <v/>
      </c>
      <c r="X70" s="469" t="str">
        <f>IFERROR(AVERAGE('PB(AMALI)'!$M70,'PB(AMALI)'!$X70,'[3]PB(AMALI'!$AG70)*PBAMALI7%,"")</f>
        <v/>
      </c>
      <c r="Y70" s="469" t="str">
        <f>IFERROR(AVERAGE('PB(AMALI)'!$N70,'PB(AMALI)'!$Y70,'PB(AMALI)'!$AJ70)*PBAMALI8%,"")</f>
        <v/>
      </c>
      <c r="Z70" s="469" t="str">
        <f>IFERROR(AVERAGE('PB(AMALI)'!$O70,'PB(AMALI)'!$Z70,'PB(AMALI)'!$AK70)*PBAMALI9%,"")</f>
        <v/>
      </c>
      <c r="AA70" s="469" t="str">
        <f>IFERROR(AVERAGE('PB(AMALI)'!$P70,'PB(AMALI)'!$AA70,'PB(AMALI)'!$AL70)*PBAMALI10%,"")</f>
        <v/>
      </c>
      <c r="AB70" s="470" t="str">
        <f t="shared" si="1"/>
        <v/>
      </c>
      <c r="AC70" s="474" t="str">
        <f t="shared" si="2"/>
        <v/>
      </c>
    </row>
    <row r="71" spans="1:29" ht="19.899999999999999" customHeight="1">
      <c r="A71" s="6">
        <v>60</v>
      </c>
      <c r="B71" s="425" t="str">
        <f>IF(OR(F71=0,F71=""),"",'DAFTAR PELAJAR'!B67)</f>
        <v>MOHAMAD KHAIRI BIN YUSRY</v>
      </c>
      <c r="C71" s="381" t="str">
        <f>IF(OR(F71=0,F71=""),"",'DAFTAR PELAJAR'!C67)</f>
        <v>4 MPP</v>
      </c>
      <c r="D71" s="472" t="str">
        <f>IF(OR(F71=0,F71=""),"",'DAFTAR PELAJAR'!D67)</f>
        <v>981110036233</v>
      </c>
      <c r="E71" s="381" t="str">
        <f>IF(OR(F71=0,F71=""),"",'DAFTAR PELAJAR'!E67)</f>
        <v>K591CMPP010</v>
      </c>
      <c r="F71" s="473">
        <f>IF('DAFTAR PELAJAR'!J67=0,"",'DAFTAR PELAJAR'!J67)</f>
        <v>1</v>
      </c>
      <c r="G71" s="4" t="str">
        <f>IFERROR(AVERAGE('PB(TEORI)'!$G71,'PB(TEORI)'!$R71,'PB(TEORI)'!$AC71)*PBTEORI1%,"")</f>
        <v/>
      </c>
      <c r="H71" s="456" t="str">
        <f>IFERROR(AVERAGE('PB(TEORI)'!$H71,'PB(TEORI)'!$S71,'PB(TEORI)'!$AD71)*PBTEORI2%,"")</f>
        <v/>
      </c>
      <c r="I71" s="456" t="str">
        <f>IFERROR(AVERAGE('PB(TEORI)'!$I71,'PB(TEORI)'!$T71,'PB(TEORI)'!$AE71)*PBTEORI3%,"")</f>
        <v/>
      </c>
      <c r="J71" s="456" t="str">
        <f>IFERROR(AVERAGE('PB(TEORI)'!$J71,'PB(TEORI)'!$U71,'PB(TEORI)'!$AF71)*PBTEORI4%,"")</f>
        <v/>
      </c>
      <c r="K71" s="456" t="str">
        <f>IFERROR(AVERAGE('PB(TEORI)'!$K71,'PB(TEORI)'!$V71,'PB(TEORI)'!$AG71)*PBTEORI5%,"")</f>
        <v/>
      </c>
      <c r="L71" s="456" t="str">
        <f>IFERROR(AVERAGE('PB(TEORI)'!$L71,'PB(TEORI)'!$W71,'PB(TEORI)'!$AH71)*PBTEORI6%,"")</f>
        <v/>
      </c>
      <c r="M71" s="456" t="str">
        <f>IFERROR(AVERAGE('PB(TEORI)'!$M71,'PB(TEORI)'!$X71,'[2]PB(TEORI'!$AG71)*PBTEORI7%,"")</f>
        <v/>
      </c>
      <c r="N71" s="467" t="str">
        <f>IFERROR(AVERAGE('PB(TEORI)'!$N71,'PB(TEORI)'!$Y71,'PB(TEORI)'!$AJ71)*PBTEORI8%,"")</f>
        <v/>
      </c>
      <c r="O71" s="467" t="str">
        <f>IFERROR(AVERAGE('PB(TEORI)'!$O71,'PB(TEORI)'!$Z71,'PB(TEORI)'!$AK71)*PBTEORI9%,"")</f>
        <v/>
      </c>
      <c r="P71" s="467" t="str">
        <f>IFERROR(AVERAGE('PB(TEORI)'!$P71,'PB(TEORI)'!$AA71,'PB(TEORI)'!$AL71)*PBTEORI10%,"")</f>
        <v/>
      </c>
      <c r="Q71" s="468" t="str">
        <f t="shared" si="0"/>
        <v/>
      </c>
      <c r="R71" s="469" t="str">
        <f>IFERROR(AVERAGE('PB(AMALI)'!$G71,'PB(AMALI)'!$R71,'PB(AMALI)'!$AC71)*PBAMALI1%,"")</f>
        <v/>
      </c>
      <c r="S71" s="469" t="str">
        <f>IFERROR(AVERAGE('PB(AMALI)'!$H71,'PB(AMALI)'!$S71,'PB(AMALI)'!$AD71)*PBAMALI2%,"")</f>
        <v/>
      </c>
      <c r="T71" s="469" t="str">
        <f>IFERROR(AVERAGE('PB(AMALI)'!$I71,'PB(AMALI)'!$T71,'PB(AMALI)'!$AE71)*PBAMALI3%,"")</f>
        <v/>
      </c>
      <c r="U71" s="469" t="str">
        <f>IFERROR(AVERAGE('PB(AMALI)'!$J71,'PB(AMALI)'!$U71,'PB(AMALI)'!$AF71)*PBAMALI4%,"")</f>
        <v/>
      </c>
      <c r="V71" s="469" t="str">
        <f>IFERROR(AVERAGE('PB(AMALI)'!$K71,'PB(AMALI)'!$V71,'PB(AMALI)'!$AG71)*PBAMALI5%,"")</f>
        <v/>
      </c>
      <c r="W71" s="469" t="str">
        <f>IFERROR(AVERAGE('PB(AMALI)'!$L71,'PB(AMALI)'!$W71,'PB(AMALI)'!$AH71)*PBAMALI6%,"")</f>
        <v/>
      </c>
      <c r="X71" s="469" t="str">
        <f>IFERROR(AVERAGE('PB(AMALI)'!$M71,'PB(AMALI)'!$X71,'[3]PB(AMALI'!$AG71)*PBAMALI7%,"")</f>
        <v/>
      </c>
      <c r="Y71" s="469" t="str">
        <f>IFERROR(AVERAGE('PB(AMALI)'!$N71,'PB(AMALI)'!$Y71,'PB(AMALI)'!$AJ71)*PBAMALI8%,"")</f>
        <v/>
      </c>
      <c r="Z71" s="469" t="str">
        <f>IFERROR(AVERAGE('PB(AMALI)'!$O71,'PB(AMALI)'!$Z71,'PB(AMALI)'!$AK71)*PBAMALI9%,"")</f>
        <v/>
      </c>
      <c r="AA71" s="469" t="str">
        <f>IFERROR(AVERAGE('PB(AMALI)'!$P71,'PB(AMALI)'!$AA71,'PB(AMALI)'!$AL71)*PBAMALI10%,"")</f>
        <v/>
      </c>
      <c r="AB71" s="470" t="str">
        <f t="shared" si="1"/>
        <v/>
      </c>
      <c r="AC71" s="474" t="str">
        <f t="shared" si="2"/>
        <v/>
      </c>
    </row>
    <row r="72" spans="1:29" ht="19.899999999999999" customHeight="1">
      <c r="A72" s="6">
        <v>61</v>
      </c>
      <c r="B72" s="425" t="str">
        <f>IF(OR(F72=0,F72=""),"",'DAFTAR PELAJAR'!B68)</f>
        <v>MOHAMAD LOKMAN AL-HAKIM BIN KAMARUDDIN</v>
      </c>
      <c r="C72" s="381" t="str">
        <f>IF(OR(F72=0,F72=""),"",'DAFTAR PELAJAR'!C68)</f>
        <v>4 MPP</v>
      </c>
      <c r="D72" s="472" t="str">
        <f>IF(OR(F72=0,F72=""),"",'DAFTAR PELAJAR'!D68)</f>
        <v>981115065957</v>
      </c>
      <c r="E72" s="381" t="str">
        <f>IF(OR(F72=0,F72=""),"",'DAFTAR PELAJAR'!E68)</f>
        <v>K591CMPP011</v>
      </c>
      <c r="F72" s="473">
        <f>IF('DAFTAR PELAJAR'!J68=0,"",'DAFTAR PELAJAR'!J68)</f>
        <v>1</v>
      </c>
      <c r="G72" s="4" t="str">
        <f>IFERROR(AVERAGE('PB(TEORI)'!$G72,'PB(TEORI)'!$R72,'PB(TEORI)'!$AC72)*PBTEORI1%,"")</f>
        <v/>
      </c>
      <c r="H72" s="456" t="str">
        <f>IFERROR(AVERAGE('PB(TEORI)'!$H72,'PB(TEORI)'!$S72,'PB(TEORI)'!$AD72)*PBTEORI2%,"")</f>
        <v/>
      </c>
      <c r="I72" s="456" t="str">
        <f>IFERROR(AVERAGE('PB(TEORI)'!$I72,'PB(TEORI)'!$T72,'PB(TEORI)'!$AE72)*PBTEORI3%,"")</f>
        <v/>
      </c>
      <c r="J72" s="456" t="str">
        <f>IFERROR(AVERAGE('PB(TEORI)'!$J72,'PB(TEORI)'!$U72,'PB(TEORI)'!$AF72)*PBTEORI4%,"")</f>
        <v/>
      </c>
      <c r="K72" s="456" t="str">
        <f>IFERROR(AVERAGE('PB(TEORI)'!$K72,'PB(TEORI)'!$V72,'PB(TEORI)'!$AG72)*PBTEORI5%,"")</f>
        <v/>
      </c>
      <c r="L72" s="456" t="str">
        <f>IFERROR(AVERAGE('PB(TEORI)'!$L72,'PB(TEORI)'!$W72,'PB(TEORI)'!$AH72)*PBTEORI6%,"")</f>
        <v/>
      </c>
      <c r="M72" s="456" t="str">
        <f>IFERROR(AVERAGE('PB(TEORI)'!$M72,'PB(TEORI)'!$X72,'[2]PB(TEORI'!$AG72)*PBTEORI7%,"")</f>
        <v/>
      </c>
      <c r="N72" s="467" t="str">
        <f>IFERROR(AVERAGE('PB(TEORI)'!$N72,'PB(TEORI)'!$Y72,'PB(TEORI)'!$AJ72)*PBTEORI8%,"")</f>
        <v/>
      </c>
      <c r="O72" s="467" t="str">
        <f>IFERROR(AVERAGE('PB(TEORI)'!$O72,'PB(TEORI)'!$Z72,'PB(TEORI)'!$AK72)*PBTEORI9%,"")</f>
        <v/>
      </c>
      <c r="P72" s="467" t="str">
        <f>IFERROR(AVERAGE('PB(TEORI)'!$P72,'PB(TEORI)'!$AA72,'PB(TEORI)'!$AL72)*PBTEORI10%,"")</f>
        <v/>
      </c>
      <c r="Q72" s="468" t="str">
        <f t="shared" si="0"/>
        <v/>
      </c>
      <c r="R72" s="469" t="str">
        <f>IFERROR(AVERAGE('PB(AMALI)'!$G72,'PB(AMALI)'!$R72,'PB(AMALI)'!$AC72)*PBAMALI1%,"")</f>
        <v/>
      </c>
      <c r="S72" s="469" t="str">
        <f>IFERROR(AVERAGE('PB(AMALI)'!$H72,'PB(AMALI)'!$S72,'PB(AMALI)'!$AD72)*PBAMALI2%,"")</f>
        <v/>
      </c>
      <c r="T72" s="469" t="str">
        <f>IFERROR(AVERAGE('PB(AMALI)'!$I72,'PB(AMALI)'!$T72,'PB(AMALI)'!$AE72)*PBAMALI3%,"")</f>
        <v/>
      </c>
      <c r="U72" s="469" t="str">
        <f>IFERROR(AVERAGE('PB(AMALI)'!$J72,'PB(AMALI)'!$U72,'PB(AMALI)'!$AF72)*PBAMALI4%,"")</f>
        <v/>
      </c>
      <c r="V72" s="469" t="str">
        <f>IFERROR(AVERAGE('PB(AMALI)'!$K72,'PB(AMALI)'!$V72,'PB(AMALI)'!$AG72)*PBAMALI5%,"")</f>
        <v/>
      </c>
      <c r="W72" s="469" t="str">
        <f>IFERROR(AVERAGE('PB(AMALI)'!$L72,'PB(AMALI)'!$W72,'PB(AMALI)'!$AH72)*PBAMALI6%,"")</f>
        <v/>
      </c>
      <c r="X72" s="469" t="str">
        <f>IFERROR(AVERAGE('PB(AMALI)'!$M72,'PB(AMALI)'!$X72,'[3]PB(AMALI'!$AG72)*PBAMALI7%,"")</f>
        <v/>
      </c>
      <c r="Y72" s="469" t="str">
        <f>IFERROR(AVERAGE('PB(AMALI)'!$N72,'PB(AMALI)'!$Y72,'PB(AMALI)'!$AJ72)*PBAMALI8%,"")</f>
        <v/>
      </c>
      <c r="Z72" s="469" t="str">
        <f>IFERROR(AVERAGE('PB(AMALI)'!$O72,'PB(AMALI)'!$Z72,'PB(AMALI)'!$AK72)*PBAMALI9%,"")</f>
        <v/>
      </c>
      <c r="AA72" s="469" t="str">
        <f>IFERROR(AVERAGE('PB(AMALI)'!$P72,'PB(AMALI)'!$AA72,'PB(AMALI)'!$AL72)*PBAMALI10%,"")</f>
        <v/>
      </c>
      <c r="AB72" s="470" t="str">
        <f t="shared" si="1"/>
        <v/>
      </c>
      <c r="AC72" s="474" t="str">
        <f t="shared" si="2"/>
        <v/>
      </c>
    </row>
    <row r="73" spans="1:29" ht="19.899999999999999" customHeight="1">
      <c r="A73" s="6">
        <v>62</v>
      </c>
      <c r="B73" s="425" t="str">
        <f>IF(OR(F73=0,F73=""),"",'DAFTAR PELAJAR'!B69)</f>
        <v>MOHAMAD NAZIRUL NAJMI BIN MOHD HARANI</v>
      </c>
      <c r="C73" s="381" t="str">
        <f>IF(OR(F73=0,F73=""),"",'DAFTAR PELAJAR'!C69)</f>
        <v>4 MPP</v>
      </c>
      <c r="D73" s="472">
        <f>IF(OR(F73=0,F73=""),"",'DAFTAR PELAJAR'!D69)</f>
        <v>980621385019</v>
      </c>
      <c r="E73" s="381" t="str">
        <f>IF(OR(F73=0,F73=""),"",'DAFTAR PELAJAR'!E69)</f>
        <v>K591CMPP012</v>
      </c>
      <c r="F73" s="473">
        <f>IF('DAFTAR PELAJAR'!J69=0,"",'DAFTAR PELAJAR'!J69)</f>
        <v>1</v>
      </c>
      <c r="G73" s="4" t="str">
        <f>IFERROR(AVERAGE('PB(TEORI)'!$G73,'PB(TEORI)'!$R73,'PB(TEORI)'!$AC73)*PBTEORI1%,"")</f>
        <v/>
      </c>
      <c r="H73" s="456" t="str">
        <f>IFERROR(AVERAGE('PB(TEORI)'!$H73,'PB(TEORI)'!$S73,'PB(TEORI)'!$AD73)*PBTEORI2%,"")</f>
        <v/>
      </c>
      <c r="I73" s="456" t="str">
        <f>IFERROR(AVERAGE('PB(TEORI)'!$I73,'PB(TEORI)'!$T73,'PB(TEORI)'!$AE73)*PBTEORI3%,"")</f>
        <v/>
      </c>
      <c r="J73" s="456" t="str">
        <f>IFERROR(AVERAGE('PB(TEORI)'!$J73,'PB(TEORI)'!$U73,'PB(TEORI)'!$AF73)*PBTEORI4%,"")</f>
        <v/>
      </c>
      <c r="K73" s="456" t="str">
        <f>IFERROR(AVERAGE('PB(TEORI)'!$K73,'PB(TEORI)'!$V73,'PB(TEORI)'!$AG73)*PBTEORI5%,"")</f>
        <v/>
      </c>
      <c r="L73" s="456" t="str">
        <f>IFERROR(AVERAGE('PB(TEORI)'!$L73,'PB(TEORI)'!$W73,'PB(TEORI)'!$AH73)*PBTEORI6%,"")</f>
        <v/>
      </c>
      <c r="M73" s="456" t="str">
        <f>IFERROR(AVERAGE('PB(TEORI)'!$M73,'PB(TEORI)'!$X73,'[2]PB(TEORI'!$AG73)*PBTEORI7%,"")</f>
        <v/>
      </c>
      <c r="N73" s="467" t="str">
        <f>IFERROR(AVERAGE('PB(TEORI)'!$N73,'PB(TEORI)'!$Y73,'PB(TEORI)'!$AJ73)*PBTEORI8%,"")</f>
        <v/>
      </c>
      <c r="O73" s="467" t="str">
        <f>IFERROR(AVERAGE('PB(TEORI)'!$O73,'PB(TEORI)'!$Z73,'PB(TEORI)'!$AK73)*PBTEORI9%,"")</f>
        <v/>
      </c>
      <c r="P73" s="467" t="str">
        <f>IFERROR(AVERAGE('PB(TEORI)'!$P73,'PB(TEORI)'!$AA73,'PB(TEORI)'!$AL73)*PBTEORI10%,"")</f>
        <v/>
      </c>
      <c r="Q73" s="468" t="str">
        <f t="shared" si="0"/>
        <v/>
      </c>
      <c r="R73" s="469" t="str">
        <f>IFERROR(AVERAGE('PB(AMALI)'!$G73,'PB(AMALI)'!$R73,'PB(AMALI)'!$AC73)*PBAMALI1%,"")</f>
        <v/>
      </c>
      <c r="S73" s="469" t="str">
        <f>IFERROR(AVERAGE('PB(AMALI)'!$H73,'PB(AMALI)'!$S73,'PB(AMALI)'!$AD73)*PBAMALI2%,"")</f>
        <v/>
      </c>
      <c r="T73" s="469" t="str">
        <f>IFERROR(AVERAGE('PB(AMALI)'!$I73,'PB(AMALI)'!$T73,'PB(AMALI)'!$AE73)*PBAMALI3%,"")</f>
        <v/>
      </c>
      <c r="U73" s="469" t="str">
        <f>IFERROR(AVERAGE('PB(AMALI)'!$J73,'PB(AMALI)'!$U73,'PB(AMALI)'!$AF73)*PBAMALI4%,"")</f>
        <v/>
      </c>
      <c r="V73" s="469" t="str">
        <f>IFERROR(AVERAGE('PB(AMALI)'!$K73,'PB(AMALI)'!$V73,'PB(AMALI)'!$AG73)*PBAMALI5%,"")</f>
        <v/>
      </c>
      <c r="W73" s="469" t="str">
        <f>IFERROR(AVERAGE('PB(AMALI)'!$L73,'PB(AMALI)'!$W73,'PB(AMALI)'!$AH73)*PBAMALI6%,"")</f>
        <v/>
      </c>
      <c r="X73" s="469" t="str">
        <f>IFERROR(AVERAGE('PB(AMALI)'!$M73,'PB(AMALI)'!$X73,'[3]PB(AMALI'!$AG73)*PBAMALI7%,"")</f>
        <v/>
      </c>
      <c r="Y73" s="469" t="str">
        <f>IFERROR(AVERAGE('PB(AMALI)'!$N73,'PB(AMALI)'!$Y73,'PB(AMALI)'!$AJ73)*PBAMALI8%,"")</f>
        <v/>
      </c>
      <c r="Z73" s="469" t="str">
        <f>IFERROR(AVERAGE('PB(AMALI)'!$O73,'PB(AMALI)'!$Z73,'PB(AMALI)'!$AK73)*PBAMALI9%,"")</f>
        <v/>
      </c>
      <c r="AA73" s="469" t="str">
        <f>IFERROR(AVERAGE('PB(AMALI)'!$P73,'PB(AMALI)'!$AA73,'PB(AMALI)'!$AL73)*PBAMALI10%,"")</f>
        <v/>
      </c>
      <c r="AB73" s="470" t="str">
        <f t="shared" si="1"/>
        <v/>
      </c>
      <c r="AC73" s="474" t="str">
        <f t="shared" si="2"/>
        <v/>
      </c>
    </row>
    <row r="74" spans="1:29" ht="19.899999999999999" customHeight="1">
      <c r="A74" s="6">
        <v>63</v>
      </c>
      <c r="B74" s="425" t="str">
        <f>IF(OR(F74=0,F74=""),"",'DAFTAR PELAJAR'!B70)</f>
        <v>MOHAMAD SHAH FARIQ BIN SHARUDIN</v>
      </c>
      <c r="C74" s="381" t="str">
        <f>IF(OR(F74=0,F74=""),"",'DAFTAR PELAJAR'!C70)</f>
        <v>4 MPP</v>
      </c>
      <c r="D74" s="472" t="str">
        <f>IF(OR(F74=0,F74=""),"",'DAFTAR PELAJAR'!D70)</f>
        <v>981030065093</v>
      </c>
      <c r="E74" s="381" t="str">
        <f>IF(OR(F74=0,F74=""),"",'DAFTAR PELAJAR'!E70)</f>
        <v>K591CMPP013</v>
      </c>
      <c r="F74" s="473">
        <f>IF('DAFTAR PELAJAR'!J70=0,"",'DAFTAR PELAJAR'!J70)</f>
        <v>1</v>
      </c>
      <c r="G74" s="4" t="str">
        <f>IFERROR(AVERAGE('PB(TEORI)'!$G74,'PB(TEORI)'!$R74,'PB(TEORI)'!$AC74)*PBTEORI1%,"")</f>
        <v/>
      </c>
      <c r="H74" s="456" t="str">
        <f>IFERROR(AVERAGE('PB(TEORI)'!$H74,'PB(TEORI)'!$S74,'PB(TEORI)'!$AD74)*PBTEORI2%,"")</f>
        <v/>
      </c>
      <c r="I74" s="456" t="str">
        <f>IFERROR(AVERAGE('PB(TEORI)'!$I74,'PB(TEORI)'!$T74,'PB(TEORI)'!$AE74)*PBTEORI3%,"")</f>
        <v/>
      </c>
      <c r="J74" s="456" t="str">
        <f>IFERROR(AVERAGE('PB(TEORI)'!$J74,'PB(TEORI)'!$U74,'PB(TEORI)'!$AF74)*PBTEORI4%,"")</f>
        <v/>
      </c>
      <c r="K74" s="456" t="str">
        <f>IFERROR(AVERAGE('PB(TEORI)'!$K74,'PB(TEORI)'!$V74,'PB(TEORI)'!$AG74)*PBTEORI5%,"")</f>
        <v/>
      </c>
      <c r="L74" s="456" t="str">
        <f>IFERROR(AVERAGE('PB(TEORI)'!$L74,'PB(TEORI)'!$W74,'PB(TEORI)'!$AH74)*PBTEORI6%,"")</f>
        <v/>
      </c>
      <c r="M74" s="456" t="str">
        <f>IFERROR(AVERAGE('PB(TEORI)'!$M74,'PB(TEORI)'!$X74,'[2]PB(TEORI'!$AG74)*PBTEORI7%,"")</f>
        <v/>
      </c>
      <c r="N74" s="467" t="str">
        <f>IFERROR(AVERAGE('PB(TEORI)'!$N74,'PB(TEORI)'!$Y74,'PB(TEORI)'!$AJ74)*PBTEORI8%,"")</f>
        <v/>
      </c>
      <c r="O74" s="467" t="str">
        <f>IFERROR(AVERAGE('PB(TEORI)'!$O74,'PB(TEORI)'!$Z74,'PB(TEORI)'!$AK74)*PBTEORI9%,"")</f>
        <v/>
      </c>
      <c r="P74" s="467" t="str">
        <f>IFERROR(AVERAGE('PB(TEORI)'!$P74,'PB(TEORI)'!$AA74,'PB(TEORI)'!$AL74)*PBTEORI10%,"")</f>
        <v/>
      </c>
      <c r="Q74" s="468" t="str">
        <f t="shared" si="0"/>
        <v/>
      </c>
      <c r="R74" s="469" t="str">
        <f>IFERROR(AVERAGE('PB(AMALI)'!$G74,'PB(AMALI)'!$R74,'PB(AMALI)'!$AC74)*PBAMALI1%,"")</f>
        <v/>
      </c>
      <c r="S74" s="469" t="str">
        <f>IFERROR(AVERAGE('PB(AMALI)'!$H74,'PB(AMALI)'!$S74,'PB(AMALI)'!$AD74)*PBAMALI2%,"")</f>
        <v/>
      </c>
      <c r="T74" s="469" t="str">
        <f>IFERROR(AVERAGE('PB(AMALI)'!$I74,'PB(AMALI)'!$T74,'PB(AMALI)'!$AE74)*PBAMALI3%,"")</f>
        <v/>
      </c>
      <c r="U74" s="469" t="str">
        <f>IFERROR(AVERAGE('PB(AMALI)'!$J74,'PB(AMALI)'!$U74,'PB(AMALI)'!$AF74)*PBAMALI4%,"")</f>
        <v/>
      </c>
      <c r="V74" s="469" t="str">
        <f>IFERROR(AVERAGE('PB(AMALI)'!$K74,'PB(AMALI)'!$V74,'PB(AMALI)'!$AG74)*PBAMALI5%,"")</f>
        <v/>
      </c>
      <c r="W74" s="469" t="str">
        <f>IFERROR(AVERAGE('PB(AMALI)'!$L74,'PB(AMALI)'!$W74,'PB(AMALI)'!$AH74)*PBAMALI6%,"")</f>
        <v/>
      </c>
      <c r="X74" s="469" t="str">
        <f>IFERROR(AVERAGE('PB(AMALI)'!$M74,'PB(AMALI)'!$X74,'[3]PB(AMALI'!$AG74)*PBAMALI7%,"")</f>
        <v/>
      </c>
      <c r="Y74" s="469" t="str">
        <f>IFERROR(AVERAGE('PB(AMALI)'!$N74,'PB(AMALI)'!$Y74,'PB(AMALI)'!$AJ74)*PBAMALI8%,"")</f>
        <v/>
      </c>
      <c r="Z74" s="469" t="str">
        <f>IFERROR(AVERAGE('PB(AMALI)'!$O74,'PB(AMALI)'!$Z74,'PB(AMALI)'!$AK74)*PBAMALI9%,"")</f>
        <v/>
      </c>
      <c r="AA74" s="469" t="str">
        <f>IFERROR(AVERAGE('PB(AMALI)'!$P74,'PB(AMALI)'!$AA74,'PB(AMALI)'!$AL74)*PBAMALI10%,"")</f>
        <v/>
      </c>
      <c r="AB74" s="470" t="str">
        <f t="shared" si="1"/>
        <v/>
      </c>
      <c r="AC74" s="474" t="str">
        <f t="shared" si="2"/>
        <v/>
      </c>
    </row>
    <row r="75" spans="1:29" ht="19.899999999999999" customHeight="1">
      <c r="A75" s="6">
        <v>64</v>
      </c>
      <c r="B75" s="425" t="str">
        <f>IF(OR(F75=0,F75=""),"",'DAFTAR PELAJAR'!B71)</f>
        <v>MOHAMAD SYAHMI BIN ZAMRAN</v>
      </c>
      <c r="C75" s="381" t="str">
        <f>IF(OR(F75=0,F75=""),"",'DAFTAR PELAJAR'!C71)</f>
        <v>4 MPP</v>
      </c>
      <c r="D75" s="472" t="str">
        <f>IF(OR(F75=0,F75=""),"",'DAFTAR PELAJAR'!D71)</f>
        <v>981214065151</v>
      </c>
      <c r="E75" s="381" t="str">
        <f>IF(OR(F75=0,F75=""),"",'DAFTAR PELAJAR'!E71)</f>
        <v>K591CMPP014</v>
      </c>
      <c r="F75" s="473">
        <f>IF('DAFTAR PELAJAR'!J71=0,"",'DAFTAR PELAJAR'!J71)</f>
        <v>1</v>
      </c>
      <c r="G75" s="4" t="str">
        <f>IFERROR(AVERAGE('PB(TEORI)'!$G75,'PB(TEORI)'!$R75,'PB(TEORI)'!$AC75)*PBTEORI1%,"")</f>
        <v/>
      </c>
      <c r="H75" s="456" t="str">
        <f>IFERROR(AVERAGE('PB(TEORI)'!$H75,'PB(TEORI)'!$S75,'PB(TEORI)'!$AD75)*PBTEORI2%,"")</f>
        <v/>
      </c>
      <c r="I75" s="456" t="str">
        <f>IFERROR(AVERAGE('PB(TEORI)'!$I75,'PB(TEORI)'!$T75,'PB(TEORI)'!$AE75)*PBTEORI3%,"")</f>
        <v/>
      </c>
      <c r="J75" s="456" t="str">
        <f>IFERROR(AVERAGE('PB(TEORI)'!$J75,'PB(TEORI)'!$U75,'PB(TEORI)'!$AF75)*PBTEORI4%,"")</f>
        <v/>
      </c>
      <c r="K75" s="456" t="str">
        <f>IFERROR(AVERAGE('PB(TEORI)'!$K75,'PB(TEORI)'!$V75,'PB(TEORI)'!$AG75)*PBTEORI5%,"")</f>
        <v/>
      </c>
      <c r="L75" s="456" t="str">
        <f>IFERROR(AVERAGE('PB(TEORI)'!$L75,'PB(TEORI)'!$W75,'PB(TEORI)'!$AH75)*PBTEORI6%,"")</f>
        <v/>
      </c>
      <c r="M75" s="456" t="str">
        <f>IFERROR(AVERAGE('PB(TEORI)'!$M75,'PB(TEORI)'!$X75,'[2]PB(TEORI'!$AG75)*PBTEORI7%,"")</f>
        <v/>
      </c>
      <c r="N75" s="467" t="str">
        <f>IFERROR(AVERAGE('PB(TEORI)'!$N75,'PB(TEORI)'!$Y75,'PB(TEORI)'!$AJ75)*PBTEORI8%,"")</f>
        <v/>
      </c>
      <c r="O75" s="467" t="str">
        <f>IFERROR(AVERAGE('PB(TEORI)'!$O75,'PB(TEORI)'!$Z75,'PB(TEORI)'!$AK75)*PBTEORI9%,"")</f>
        <v/>
      </c>
      <c r="P75" s="467" t="str">
        <f>IFERROR(AVERAGE('PB(TEORI)'!$P75,'PB(TEORI)'!$AA75,'PB(TEORI)'!$AL75)*PBTEORI10%,"")</f>
        <v/>
      </c>
      <c r="Q75" s="468" t="str">
        <f t="shared" si="0"/>
        <v/>
      </c>
      <c r="R75" s="469" t="str">
        <f>IFERROR(AVERAGE('PB(AMALI)'!$G75,'PB(AMALI)'!$R75,'PB(AMALI)'!$AC75)*PBAMALI1%,"")</f>
        <v/>
      </c>
      <c r="S75" s="469" t="str">
        <f>IFERROR(AVERAGE('PB(AMALI)'!$H75,'PB(AMALI)'!$S75,'PB(AMALI)'!$AD75)*PBAMALI2%,"")</f>
        <v/>
      </c>
      <c r="T75" s="469" t="str">
        <f>IFERROR(AVERAGE('PB(AMALI)'!$I75,'PB(AMALI)'!$T75,'PB(AMALI)'!$AE75)*PBAMALI3%,"")</f>
        <v/>
      </c>
      <c r="U75" s="469" t="str">
        <f>IFERROR(AVERAGE('PB(AMALI)'!$J75,'PB(AMALI)'!$U75,'PB(AMALI)'!$AF75)*PBAMALI4%,"")</f>
        <v/>
      </c>
      <c r="V75" s="469" t="str">
        <f>IFERROR(AVERAGE('PB(AMALI)'!$K75,'PB(AMALI)'!$V75,'PB(AMALI)'!$AG75)*PBAMALI5%,"")</f>
        <v/>
      </c>
      <c r="W75" s="469" t="str">
        <f>IFERROR(AVERAGE('PB(AMALI)'!$L75,'PB(AMALI)'!$W75,'PB(AMALI)'!$AH75)*PBAMALI6%,"")</f>
        <v/>
      </c>
      <c r="X75" s="469" t="str">
        <f>IFERROR(AVERAGE('PB(AMALI)'!$M75,'PB(AMALI)'!$X75,'[3]PB(AMALI'!$AG75)*PBAMALI7%,"")</f>
        <v/>
      </c>
      <c r="Y75" s="469" t="str">
        <f>IFERROR(AVERAGE('PB(AMALI)'!$N75,'PB(AMALI)'!$Y75,'PB(AMALI)'!$AJ75)*PBAMALI8%,"")</f>
        <v/>
      </c>
      <c r="Z75" s="469" t="str">
        <f>IFERROR(AVERAGE('PB(AMALI)'!$O75,'PB(AMALI)'!$Z75,'PB(AMALI)'!$AK75)*PBAMALI9%,"")</f>
        <v/>
      </c>
      <c r="AA75" s="469" t="str">
        <f>IFERROR(AVERAGE('PB(AMALI)'!$P75,'PB(AMALI)'!$AA75,'PB(AMALI)'!$AL75)*PBAMALI10%,"")</f>
        <v/>
      </c>
      <c r="AB75" s="470" t="str">
        <f t="shared" si="1"/>
        <v/>
      </c>
      <c r="AC75" s="474" t="str">
        <f t="shared" si="2"/>
        <v/>
      </c>
    </row>
    <row r="76" spans="1:29" ht="19.899999999999999" customHeight="1">
      <c r="A76" s="6">
        <v>65</v>
      </c>
      <c r="B76" s="425" t="str">
        <f>IF(OR(F76=0,F76=""),"",'DAFTAR PELAJAR'!B72)</f>
        <v>MOHAMMAD FAQRUL HAKIMI BIN NOZARUDDIN</v>
      </c>
      <c r="C76" s="381" t="str">
        <f>IF(OR(F76=0,F76=""),"",'DAFTAR PELAJAR'!C72)</f>
        <v>4 MPP</v>
      </c>
      <c r="D76" s="472" t="str">
        <f>IF(OR(F76=0,F76=""),"",'DAFTAR PELAJAR'!D72)</f>
        <v>980209065427</v>
      </c>
      <c r="E76" s="381" t="str">
        <f>IF(OR(F76=0,F76=""),"",'DAFTAR PELAJAR'!E72)</f>
        <v>K591CMPP015</v>
      </c>
      <c r="F76" s="473">
        <f>IF('DAFTAR PELAJAR'!J72=0,"",'DAFTAR PELAJAR'!J72)</f>
        <v>1</v>
      </c>
      <c r="G76" s="4" t="str">
        <f>IFERROR(AVERAGE('PB(TEORI)'!$G76,'PB(TEORI)'!$R76,'PB(TEORI)'!$AC76)*PBTEORI1%,"")</f>
        <v/>
      </c>
      <c r="H76" s="456" t="str">
        <f>IFERROR(AVERAGE('PB(TEORI)'!$H76,'PB(TEORI)'!$S76,'PB(TEORI)'!$AD76)*PBTEORI2%,"")</f>
        <v/>
      </c>
      <c r="I76" s="456" t="str">
        <f>IFERROR(AVERAGE('PB(TEORI)'!$I76,'PB(TEORI)'!$T76,'PB(TEORI)'!$AE76)*PBTEORI3%,"")</f>
        <v/>
      </c>
      <c r="J76" s="456" t="str">
        <f>IFERROR(AVERAGE('PB(TEORI)'!$J76,'PB(TEORI)'!$U76,'PB(TEORI)'!$AF76)*PBTEORI4%,"")</f>
        <v/>
      </c>
      <c r="K76" s="456" t="str">
        <f>IFERROR(AVERAGE('PB(TEORI)'!$K76,'PB(TEORI)'!$V76,'PB(TEORI)'!$AG76)*PBTEORI5%,"")</f>
        <v/>
      </c>
      <c r="L76" s="456" t="str">
        <f>IFERROR(AVERAGE('PB(TEORI)'!$L76,'PB(TEORI)'!$W76,'PB(TEORI)'!$AH76)*PBTEORI6%,"")</f>
        <v/>
      </c>
      <c r="M76" s="456" t="str">
        <f>IFERROR(AVERAGE('PB(TEORI)'!$M76,'PB(TEORI)'!$X76,'[2]PB(TEORI'!$AG76)*PBTEORI7%,"")</f>
        <v/>
      </c>
      <c r="N76" s="467" t="str">
        <f>IFERROR(AVERAGE('PB(TEORI)'!$N76,'PB(TEORI)'!$Y76,'PB(TEORI)'!$AJ76)*PBTEORI8%,"")</f>
        <v/>
      </c>
      <c r="O76" s="467" t="str">
        <f>IFERROR(AVERAGE('PB(TEORI)'!$O76,'PB(TEORI)'!$Z76,'PB(TEORI)'!$AK76)*PBTEORI9%,"")</f>
        <v/>
      </c>
      <c r="P76" s="467" t="str">
        <f>IFERROR(AVERAGE('PB(TEORI)'!$P76,'PB(TEORI)'!$AA76,'PB(TEORI)'!$AL76)*PBTEORI10%,"")</f>
        <v/>
      </c>
      <c r="Q76" s="468" t="str">
        <f t="shared" si="0"/>
        <v/>
      </c>
      <c r="R76" s="469" t="str">
        <f>IFERROR(AVERAGE('PB(AMALI)'!$G76,'PB(AMALI)'!$R76,'PB(AMALI)'!$AC76)*PBAMALI1%,"")</f>
        <v/>
      </c>
      <c r="S76" s="469" t="str">
        <f>IFERROR(AVERAGE('PB(AMALI)'!$H76,'PB(AMALI)'!$S76,'PB(AMALI)'!$AD76)*PBAMALI2%,"")</f>
        <v/>
      </c>
      <c r="T76" s="469" t="str">
        <f>IFERROR(AVERAGE('PB(AMALI)'!$I76,'PB(AMALI)'!$T76,'PB(AMALI)'!$AE76)*PBAMALI3%,"")</f>
        <v/>
      </c>
      <c r="U76" s="469" t="str">
        <f>IFERROR(AVERAGE('PB(AMALI)'!$J76,'PB(AMALI)'!$U76,'PB(AMALI)'!$AF76)*PBAMALI4%,"")</f>
        <v/>
      </c>
      <c r="V76" s="469" t="str">
        <f>IFERROR(AVERAGE('PB(AMALI)'!$K76,'PB(AMALI)'!$V76,'PB(AMALI)'!$AG76)*PBAMALI5%,"")</f>
        <v/>
      </c>
      <c r="W76" s="469" t="str">
        <f>IFERROR(AVERAGE('PB(AMALI)'!$L76,'PB(AMALI)'!$W76,'PB(AMALI)'!$AH76)*PBAMALI6%,"")</f>
        <v/>
      </c>
      <c r="X76" s="469" t="str">
        <f>IFERROR(AVERAGE('PB(AMALI)'!$M76,'PB(AMALI)'!$X76,'[3]PB(AMALI'!$AG76)*PBAMALI7%,"")</f>
        <v/>
      </c>
      <c r="Y76" s="469" t="str">
        <f>IFERROR(AVERAGE('PB(AMALI)'!$N76,'PB(AMALI)'!$Y76,'PB(AMALI)'!$AJ76)*PBAMALI8%,"")</f>
        <v/>
      </c>
      <c r="Z76" s="469" t="str">
        <f>IFERROR(AVERAGE('PB(AMALI)'!$O76,'PB(AMALI)'!$Z76,'PB(AMALI)'!$AK76)*PBAMALI9%,"")</f>
        <v/>
      </c>
      <c r="AA76" s="469" t="str">
        <f>IFERROR(AVERAGE('PB(AMALI)'!$P76,'PB(AMALI)'!$AA76,'PB(AMALI)'!$AL76)*PBAMALI10%,"")</f>
        <v/>
      </c>
      <c r="AB76" s="470" t="str">
        <f t="shared" si="1"/>
        <v/>
      </c>
      <c r="AC76" s="474" t="str">
        <f t="shared" si="2"/>
        <v/>
      </c>
    </row>
    <row r="77" spans="1:29" ht="19.899999999999999" customHeight="1">
      <c r="A77" s="6">
        <v>66</v>
      </c>
      <c r="B77" s="425" t="str">
        <f>IF(OR(F77=0,F77=""),"",'DAFTAR PELAJAR'!B73)</f>
        <v>MOHD SYAFIZI BIN MOHD SUHAIMI</v>
      </c>
      <c r="C77" s="381" t="str">
        <f>IF(OR(F77=0,F77=""),"",'DAFTAR PELAJAR'!C73)</f>
        <v>4 MPP</v>
      </c>
      <c r="D77" s="472" t="str">
        <f>IF(OR(F77=0,F77=""),"",'DAFTAR PELAJAR'!D73)</f>
        <v>981109055509</v>
      </c>
      <c r="E77" s="381" t="str">
        <f>IF(OR(F77=0,F77=""),"",'DAFTAR PELAJAR'!E73)</f>
        <v>K591CMPP016</v>
      </c>
      <c r="F77" s="473">
        <f>IF('DAFTAR PELAJAR'!J73=0,"",'DAFTAR PELAJAR'!J73)</f>
        <v>1</v>
      </c>
      <c r="G77" s="4" t="str">
        <f>IFERROR(AVERAGE('PB(TEORI)'!$G77,'PB(TEORI)'!$R77,'PB(TEORI)'!$AC77)*PBTEORI1%,"")</f>
        <v/>
      </c>
      <c r="H77" s="456" t="str">
        <f>IFERROR(AVERAGE('PB(TEORI)'!$H77,'PB(TEORI)'!$S77,'PB(TEORI)'!$AD77)*PBTEORI2%,"")</f>
        <v/>
      </c>
      <c r="I77" s="456" t="str">
        <f>IFERROR(AVERAGE('PB(TEORI)'!$I77,'PB(TEORI)'!$T77,'PB(TEORI)'!$AE77)*PBTEORI3%,"")</f>
        <v/>
      </c>
      <c r="J77" s="456" t="str">
        <f>IFERROR(AVERAGE('PB(TEORI)'!$J77,'PB(TEORI)'!$U77,'PB(TEORI)'!$AF77)*PBTEORI4%,"")</f>
        <v/>
      </c>
      <c r="K77" s="456" t="str">
        <f>IFERROR(AVERAGE('PB(TEORI)'!$K77,'PB(TEORI)'!$V77,'PB(TEORI)'!$AG77)*PBTEORI5%,"")</f>
        <v/>
      </c>
      <c r="L77" s="456" t="str">
        <f>IFERROR(AVERAGE('PB(TEORI)'!$L77,'PB(TEORI)'!$W77,'PB(TEORI)'!$AH77)*PBTEORI6%,"")</f>
        <v/>
      </c>
      <c r="M77" s="456" t="str">
        <f>IFERROR(AVERAGE('PB(TEORI)'!$M77,'PB(TEORI)'!$X77,'[2]PB(TEORI'!$AG77)*PBTEORI7%,"")</f>
        <v/>
      </c>
      <c r="N77" s="467" t="str">
        <f>IFERROR(AVERAGE('PB(TEORI)'!$N77,'PB(TEORI)'!$Y77,'PB(TEORI)'!$AJ77)*PBTEORI8%,"")</f>
        <v/>
      </c>
      <c r="O77" s="467" t="str">
        <f>IFERROR(AVERAGE('PB(TEORI)'!$O77,'PB(TEORI)'!$Z77,'PB(TEORI)'!$AK77)*PBTEORI9%,"")</f>
        <v/>
      </c>
      <c r="P77" s="467" t="str">
        <f>IFERROR(AVERAGE('PB(TEORI)'!$P77,'PB(TEORI)'!$AA77,'PB(TEORI)'!$AL77)*PBTEORI10%,"")</f>
        <v/>
      </c>
      <c r="Q77" s="468" t="str">
        <f t="shared" ref="Q77:Q140" si="3">IF(SUM(G77:P77)=0,"",SUM(G77:P77))</f>
        <v/>
      </c>
      <c r="R77" s="469" t="str">
        <f>IFERROR(AVERAGE('PB(AMALI)'!$G77,'PB(AMALI)'!$R77,'PB(AMALI)'!$AC77)*PBAMALI1%,"")</f>
        <v/>
      </c>
      <c r="S77" s="469" t="str">
        <f>IFERROR(AVERAGE('PB(AMALI)'!$H77,'PB(AMALI)'!$S77,'PB(AMALI)'!$AD77)*PBAMALI2%,"")</f>
        <v/>
      </c>
      <c r="T77" s="469" t="str">
        <f>IFERROR(AVERAGE('PB(AMALI)'!$I77,'PB(AMALI)'!$T77,'PB(AMALI)'!$AE77)*PBAMALI3%,"")</f>
        <v/>
      </c>
      <c r="U77" s="469" t="str">
        <f>IFERROR(AVERAGE('PB(AMALI)'!$J77,'PB(AMALI)'!$U77,'PB(AMALI)'!$AF77)*PBAMALI4%,"")</f>
        <v/>
      </c>
      <c r="V77" s="469" t="str">
        <f>IFERROR(AVERAGE('PB(AMALI)'!$K77,'PB(AMALI)'!$V77,'PB(AMALI)'!$AG77)*PBAMALI5%,"")</f>
        <v/>
      </c>
      <c r="W77" s="469" t="str">
        <f>IFERROR(AVERAGE('PB(AMALI)'!$L77,'PB(AMALI)'!$W77,'PB(AMALI)'!$AH77)*PBAMALI6%,"")</f>
        <v/>
      </c>
      <c r="X77" s="469" t="str">
        <f>IFERROR(AVERAGE('PB(AMALI)'!$M77,'PB(AMALI)'!$X77,'[3]PB(AMALI'!$AG77)*PBAMALI7%,"")</f>
        <v/>
      </c>
      <c r="Y77" s="469" t="str">
        <f>IFERROR(AVERAGE('PB(AMALI)'!$N77,'PB(AMALI)'!$Y77,'PB(AMALI)'!$AJ77)*PBAMALI8%,"")</f>
        <v/>
      </c>
      <c r="Z77" s="469" t="str">
        <f>IFERROR(AVERAGE('PB(AMALI)'!$O77,'PB(AMALI)'!$Z77,'PB(AMALI)'!$AK77)*PBAMALI9%,"")</f>
        <v/>
      </c>
      <c r="AA77" s="469" t="str">
        <f>IFERROR(AVERAGE('PB(AMALI)'!$P77,'PB(AMALI)'!$AA77,'PB(AMALI)'!$AL77)*PBAMALI10%,"")</f>
        <v/>
      </c>
      <c r="AB77" s="470" t="str">
        <f t="shared" si="1"/>
        <v/>
      </c>
      <c r="AC77" s="474" t="str">
        <f t="shared" si="2"/>
        <v/>
      </c>
    </row>
    <row r="78" spans="1:29" ht="19.899999999999999" customHeight="1">
      <c r="A78" s="6">
        <v>67</v>
      </c>
      <c r="B78" s="425" t="str">
        <f>IF(OR(F78=0,F78=""),"",'DAFTAR PELAJAR'!B74)</f>
        <v>MUHAMMAD ALIF IMRAN BIN HAMDAN</v>
      </c>
      <c r="C78" s="381" t="str">
        <f>IF(OR(F78=0,F78=""),"",'DAFTAR PELAJAR'!C74)</f>
        <v>4 MPP</v>
      </c>
      <c r="D78" s="472" t="str">
        <f>IF(OR(F78=0,F78=""),"",'DAFTAR PELAJAR'!D74)</f>
        <v>981211066191</v>
      </c>
      <c r="E78" s="381" t="str">
        <f>IF(OR(F78=0,F78=""),"",'DAFTAR PELAJAR'!E74)</f>
        <v>K591CMPP018</v>
      </c>
      <c r="F78" s="473">
        <f>IF('DAFTAR PELAJAR'!J74=0,"",'DAFTAR PELAJAR'!J74)</f>
        <v>1</v>
      </c>
      <c r="G78" s="4" t="str">
        <f>IFERROR(AVERAGE('PB(TEORI)'!$G78,'PB(TEORI)'!$R78,'PB(TEORI)'!$AC78)*PBTEORI1%,"")</f>
        <v/>
      </c>
      <c r="H78" s="456" t="str">
        <f>IFERROR(AVERAGE('PB(TEORI)'!$H78,'PB(TEORI)'!$S78,'PB(TEORI)'!$AD78)*PBTEORI2%,"")</f>
        <v/>
      </c>
      <c r="I78" s="456" t="str">
        <f>IFERROR(AVERAGE('PB(TEORI)'!$I78,'PB(TEORI)'!$T78,'PB(TEORI)'!$AE78)*PBTEORI3%,"")</f>
        <v/>
      </c>
      <c r="J78" s="456" t="str">
        <f>IFERROR(AVERAGE('PB(TEORI)'!$J78,'PB(TEORI)'!$U78,'PB(TEORI)'!$AF78)*PBTEORI4%,"")</f>
        <v/>
      </c>
      <c r="K78" s="456" t="str">
        <f>IFERROR(AVERAGE('PB(TEORI)'!$K78,'PB(TEORI)'!$V78,'PB(TEORI)'!$AG78)*PBTEORI5%,"")</f>
        <v/>
      </c>
      <c r="L78" s="456" t="str">
        <f>IFERROR(AVERAGE('PB(TEORI)'!$L78,'PB(TEORI)'!$W78,'PB(TEORI)'!$AH78)*PBTEORI6%,"")</f>
        <v/>
      </c>
      <c r="M78" s="456" t="str">
        <f>IFERROR(AVERAGE('PB(TEORI)'!$M78,'PB(TEORI)'!$X78,'[2]PB(TEORI'!$AG78)*PBTEORI7%,"")</f>
        <v/>
      </c>
      <c r="N78" s="467" t="str">
        <f>IFERROR(AVERAGE('PB(TEORI)'!$N78,'PB(TEORI)'!$Y78,'PB(TEORI)'!$AJ78)*PBTEORI8%,"")</f>
        <v/>
      </c>
      <c r="O78" s="467" t="str">
        <f>IFERROR(AVERAGE('PB(TEORI)'!$O78,'PB(TEORI)'!$Z78,'PB(TEORI)'!$AK78)*PBTEORI9%,"")</f>
        <v/>
      </c>
      <c r="P78" s="467" t="str">
        <f>IFERROR(AVERAGE('PB(TEORI)'!$P78,'PB(TEORI)'!$AA78,'PB(TEORI)'!$AL78)*PBTEORI10%,"")</f>
        <v/>
      </c>
      <c r="Q78" s="468" t="str">
        <f t="shared" si="3"/>
        <v/>
      </c>
      <c r="R78" s="469" t="str">
        <f>IFERROR(AVERAGE('PB(AMALI)'!$G78,'PB(AMALI)'!$R78,'PB(AMALI)'!$AC78)*PBAMALI1%,"")</f>
        <v/>
      </c>
      <c r="S78" s="469" t="str">
        <f>IFERROR(AVERAGE('PB(AMALI)'!$H78,'PB(AMALI)'!$S78,'PB(AMALI)'!$AD78)*PBAMALI2%,"")</f>
        <v/>
      </c>
      <c r="T78" s="469" t="str">
        <f>IFERROR(AVERAGE('PB(AMALI)'!$I78,'PB(AMALI)'!$T78,'PB(AMALI)'!$AE78)*PBAMALI3%,"")</f>
        <v/>
      </c>
      <c r="U78" s="469" t="str">
        <f>IFERROR(AVERAGE('PB(AMALI)'!$J78,'PB(AMALI)'!$U78,'PB(AMALI)'!$AF78)*PBAMALI4%,"")</f>
        <v/>
      </c>
      <c r="V78" s="469" t="str">
        <f>IFERROR(AVERAGE('PB(AMALI)'!$K78,'PB(AMALI)'!$V78,'PB(AMALI)'!$AG78)*PBAMALI5%,"")</f>
        <v/>
      </c>
      <c r="W78" s="469" t="str">
        <f>IFERROR(AVERAGE('PB(AMALI)'!$L78,'PB(AMALI)'!$W78,'PB(AMALI)'!$AH78)*PBAMALI6%,"")</f>
        <v/>
      </c>
      <c r="X78" s="469" t="str">
        <f>IFERROR(AVERAGE('PB(AMALI)'!$M78,'PB(AMALI)'!$X78,'[3]PB(AMALI'!$AG78)*PBAMALI7%,"")</f>
        <v/>
      </c>
      <c r="Y78" s="469" t="str">
        <f>IFERROR(AVERAGE('PB(AMALI)'!$N78,'PB(AMALI)'!$Y78,'PB(AMALI)'!$AJ78)*PBAMALI8%,"")</f>
        <v/>
      </c>
      <c r="Z78" s="469" t="str">
        <f>IFERROR(AVERAGE('PB(AMALI)'!$O78,'PB(AMALI)'!$Z78,'PB(AMALI)'!$AK78)*PBAMALI9%,"")</f>
        <v/>
      </c>
      <c r="AA78" s="469" t="str">
        <f>IFERROR(AVERAGE('PB(AMALI)'!$P78,'PB(AMALI)'!$AA78,'PB(AMALI)'!$AL78)*PBAMALI10%,"")</f>
        <v/>
      </c>
      <c r="AB78" s="470" t="str">
        <f t="shared" ref="AB78:AB141" si="4">IF(SUM(R78:AA78)=0,"",SUM(R78:AA78))</f>
        <v/>
      </c>
      <c r="AC78" s="474" t="str">
        <f t="shared" ref="AC78:AC141" si="5">IF(SUM(Q78,AB78)=0,"",SUM(Q78,AB78))</f>
        <v/>
      </c>
    </row>
    <row r="79" spans="1:29" ht="19.899999999999999" customHeight="1">
      <c r="A79" s="6">
        <v>68</v>
      </c>
      <c r="B79" s="425" t="str">
        <f>IF(OR(F79=0,F79=""),"",'DAFTAR PELAJAR'!B75)</f>
        <v>MUHAMMAD HAZIQUE AHSYRAF BIN SHAHRIL ALFIAN</v>
      </c>
      <c r="C79" s="381" t="str">
        <f>IF(OR(F79=0,F79=""),"",'DAFTAR PELAJAR'!C75)</f>
        <v>4 MPP</v>
      </c>
      <c r="D79" s="472" t="str">
        <f>IF(OR(F79=0,F79=""),"",'DAFTAR PELAJAR'!D75)</f>
        <v>980419146065</v>
      </c>
      <c r="E79" s="381" t="str">
        <f>IF(OR(F79=0,F79=""),"",'DAFTAR PELAJAR'!E75)</f>
        <v>K591CMPP021</v>
      </c>
      <c r="F79" s="473">
        <f>IF('DAFTAR PELAJAR'!J75=0,"",'DAFTAR PELAJAR'!J75)</f>
        <v>1</v>
      </c>
      <c r="G79" s="4" t="str">
        <f>IFERROR(AVERAGE('PB(TEORI)'!$G79,'PB(TEORI)'!$R79,'PB(TEORI)'!$AC79)*PBTEORI1%,"")</f>
        <v/>
      </c>
      <c r="H79" s="456" t="str">
        <f>IFERROR(AVERAGE('PB(TEORI)'!$H79,'PB(TEORI)'!$S79,'PB(TEORI)'!$AD79)*PBTEORI2%,"")</f>
        <v/>
      </c>
      <c r="I79" s="456" t="str">
        <f>IFERROR(AVERAGE('PB(TEORI)'!$I79,'PB(TEORI)'!$T79,'PB(TEORI)'!$AE79)*PBTEORI3%,"")</f>
        <v/>
      </c>
      <c r="J79" s="456" t="str">
        <f>IFERROR(AVERAGE('PB(TEORI)'!$J79,'PB(TEORI)'!$U79,'PB(TEORI)'!$AF79)*PBTEORI4%,"")</f>
        <v/>
      </c>
      <c r="K79" s="456" t="str">
        <f>IFERROR(AVERAGE('PB(TEORI)'!$K79,'PB(TEORI)'!$V79,'PB(TEORI)'!$AG79)*PBTEORI5%,"")</f>
        <v/>
      </c>
      <c r="L79" s="456" t="str">
        <f>IFERROR(AVERAGE('PB(TEORI)'!$L79,'PB(TEORI)'!$W79,'PB(TEORI)'!$AH79)*PBTEORI6%,"")</f>
        <v/>
      </c>
      <c r="M79" s="456" t="str">
        <f>IFERROR(AVERAGE('PB(TEORI)'!$M79,'PB(TEORI)'!$X79,'[2]PB(TEORI'!$AG79)*PBTEORI7%,"")</f>
        <v/>
      </c>
      <c r="N79" s="467" t="str">
        <f>IFERROR(AVERAGE('PB(TEORI)'!$N79,'PB(TEORI)'!$Y79,'PB(TEORI)'!$AJ79)*PBTEORI8%,"")</f>
        <v/>
      </c>
      <c r="O79" s="467" t="str">
        <f>IFERROR(AVERAGE('PB(TEORI)'!$O79,'PB(TEORI)'!$Z79,'PB(TEORI)'!$AK79)*PBTEORI9%,"")</f>
        <v/>
      </c>
      <c r="P79" s="467" t="str">
        <f>IFERROR(AVERAGE('PB(TEORI)'!$P79,'PB(TEORI)'!$AA79,'PB(TEORI)'!$AL79)*PBTEORI10%,"")</f>
        <v/>
      </c>
      <c r="Q79" s="468" t="str">
        <f t="shared" si="3"/>
        <v/>
      </c>
      <c r="R79" s="469" t="str">
        <f>IFERROR(AVERAGE('PB(AMALI)'!$G79,'PB(AMALI)'!$R79,'PB(AMALI)'!$AC79)*PBAMALI1%,"")</f>
        <v/>
      </c>
      <c r="S79" s="469" t="str">
        <f>IFERROR(AVERAGE('PB(AMALI)'!$H79,'PB(AMALI)'!$S79,'PB(AMALI)'!$AD79)*PBAMALI2%,"")</f>
        <v/>
      </c>
      <c r="T79" s="469" t="str">
        <f>IFERROR(AVERAGE('PB(AMALI)'!$I79,'PB(AMALI)'!$T79,'PB(AMALI)'!$AE79)*PBAMALI3%,"")</f>
        <v/>
      </c>
      <c r="U79" s="469" t="str">
        <f>IFERROR(AVERAGE('PB(AMALI)'!$J79,'PB(AMALI)'!$U79,'PB(AMALI)'!$AF79)*PBAMALI4%,"")</f>
        <v/>
      </c>
      <c r="V79" s="469" t="str">
        <f>IFERROR(AVERAGE('PB(AMALI)'!$K79,'PB(AMALI)'!$V79,'PB(AMALI)'!$AG79)*PBAMALI5%,"")</f>
        <v/>
      </c>
      <c r="W79" s="469" t="str">
        <f>IFERROR(AVERAGE('PB(AMALI)'!$L79,'PB(AMALI)'!$W79,'PB(AMALI)'!$AH79)*PBAMALI6%,"")</f>
        <v/>
      </c>
      <c r="X79" s="469" t="str">
        <f>IFERROR(AVERAGE('PB(AMALI)'!$M79,'PB(AMALI)'!$X79,'[3]PB(AMALI'!$AG79)*PBAMALI7%,"")</f>
        <v/>
      </c>
      <c r="Y79" s="469" t="str">
        <f>IFERROR(AVERAGE('PB(AMALI)'!$N79,'PB(AMALI)'!$Y79,'PB(AMALI)'!$AJ79)*PBAMALI8%,"")</f>
        <v/>
      </c>
      <c r="Z79" s="469" t="str">
        <f>IFERROR(AVERAGE('PB(AMALI)'!$O79,'PB(AMALI)'!$Z79,'PB(AMALI)'!$AK79)*PBAMALI9%,"")</f>
        <v/>
      </c>
      <c r="AA79" s="469" t="str">
        <f>IFERROR(AVERAGE('PB(AMALI)'!$P79,'PB(AMALI)'!$AA79,'PB(AMALI)'!$AL79)*PBAMALI10%,"")</f>
        <v/>
      </c>
      <c r="AB79" s="470" t="str">
        <f t="shared" si="4"/>
        <v/>
      </c>
      <c r="AC79" s="474" t="str">
        <f t="shared" si="5"/>
        <v/>
      </c>
    </row>
    <row r="80" spans="1:29" ht="19.899999999999999" customHeight="1">
      <c r="A80" s="6">
        <v>69</v>
      </c>
      <c r="B80" s="425" t="str">
        <f>IF(OR(F80=0,F80=""),"",'DAFTAR PELAJAR'!B76)</f>
        <v>MUHAMMAD SAFIUDDIN BIN SAPALI</v>
      </c>
      <c r="C80" s="381" t="str">
        <f>IF(OR(F80=0,F80=""),"",'DAFTAR PELAJAR'!C76)</f>
        <v>4 MPP</v>
      </c>
      <c r="D80" s="472" t="str">
        <f>IF(OR(F80=0,F80=""),"",'DAFTAR PELAJAR'!D76)</f>
        <v>980404135507</v>
      </c>
      <c r="E80" s="381" t="str">
        <f>IF(OR(F80=0,F80=""),"",'DAFTAR PELAJAR'!E76)</f>
        <v>K591CMPP024</v>
      </c>
      <c r="F80" s="473">
        <f>IF('DAFTAR PELAJAR'!J76=0,"",'DAFTAR PELAJAR'!J76)</f>
        <v>1</v>
      </c>
      <c r="G80" s="4" t="str">
        <f>IFERROR(AVERAGE('PB(TEORI)'!$G80,'PB(TEORI)'!$R80,'PB(TEORI)'!$AC80)*PBTEORI1%,"")</f>
        <v/>
      </c>
      <c r="H80" s="456" t="str">
        <f>IFERROR(AVERAGE('PB(TEORI)'!$H80,'PB(TEORI)'!$S80,'PB(TEORI)'!$AD80)*PBTEORI2%,"")</f>
        <v/>
      </c>
      <c r="I80" s="456" t="str">
        <f>IFERROR(AVERAGE('PB(TEORI)'!$I80,'PB(TEORI)'!$T80,'PB(TEORI)'!$AE80)*PBTEORI3%,"")</f>
        <v/>
      </c>
      <c r="J80" s="456" t="str">
        <f>IFERROR(AVERAGE('PB(TEORI)'!$J80,'PB(TEORI)'!$U80,'PB(TEORI)'!$AF80)*PBTEORI4%,"")</f>
        <v/>
      </c>
      <c r="K80" s="456" t="str">
        <f>IFERROR(AVERAGE('PB(TEORI)'!$K80,'PB(TEORI)'!$V80,'PB(TEORI)'!$AG80)*PBTEORI5%,"")</f>
        <v/>
      </c>
      <c r="L80" s="456" t="str">
        <f>IFERROR(AVERAGE('PB(TEORI)'!$L80,'PB(TEORI)'!$W80,'PB(TEORI)'!$AH80)*PBTEORI6%,"")</f>
        <v/>
      </c>
      <c r="M80" s="456" t="str">
        <f>IFERROR(AVERAGE('PB(TEORI)'!$M80,'PB(TEORI)'!$X80,'[2]PB(TEORI'!$AG80)*PBTEORI7%,"")</f>
        <v/>
      </c>
      <c r="N80" s="467" t="str">
        <f>IFERROR(AVERAGE('PB(TEORI)'!$N80,'PB(TEORI)'!$Y80,'PB(TEORI)'!$AJ80)*PBTEORI8%,"")</f>
        <v/>
      </c>
      <c r="O80" s="467" t="str">
        <f>IFERROR(AVERAGE('PB(TEORI)'!$O80,'PB(TEORI)'!$Z80,'PB(TEORI)'!$AK80)*PBTEORI9%,"")</f>
        <v/>
      </c>
      <c r="P80" s="467" t="str">
        <f>IFERROR(AVERAGE('PB(TEORI)'!$P80,'PB(TEORI)'!$AA80,'PB(TEORI)'!$AL80)*PBTEORI10%,"")</f>
        <v/>
      </c>
      <c r="Q80" s="468" t="str">
        <f t="shared" si="3"/>
        <v/>
      </c>
      <c r="R80" s="469" t="str">
        <f>IFERROR(AVERAGE('PB(AMALI)'!$G80,'PB(AMALI)'!$R80,'PB(AMALI)'!$AC80)*PBAMALI1%,"")</f>
        <v/>
      </c>
      <c r="S80" s="469" t="str">
        <f>IFERROR(AVERAGE('PB(AMALI)'!$H80,'PB(AMALI)'!$S80,'PB(AMALI)'!$AD80)*PBAMALI2%,"")</f>
        <v/>
      </c>
      <c r="T80" s="469" t="str">
        <f>IFERROR(AVERAGE('PB(AMALI)'!$I80,'PB(AMALI)'!$T80,'PB(AMALI)'!$AE80)*PBAMALI3%,"")</f>
        <v/>
      </c>
      <c r="U80" s="469" t="str">
        <f>IFERROR(AVERAGE('PB(AMALI)'!$J80,'PB(AMALI)'!$U80,'PB(AMALI)'!$AF80)*PBAMALI4%,"")</f>
        <v/>
      </c>
      <c r="V80" s="469" t="str">
        <f>IFERROR(AVERAGE('PB(AMALI)'!$K80,'PB(AMALI)'!$V80,'PB(AMALI)'!$AG80)*PBAMALI5%,"")</f>
        <v/>
      </c>
      <c r="W80" s="469" t="str">
        <f>IFERROR(AVERAGE('PB(AMALI)'!$L80,'PB(AMALI)'!$W80,'PB(AMALI)'!$AH80)*PBAMALI6%,"")</f>
        <v/>
      </c>
      <c r="X80" s="469" t="str">
        <f>IFERROR(AVERAGE('PB(AMALI)'!$M80,'PB(AMALI)'!$X80,'[3]PB(AMALI'!$AG80)*PBAMALI7%,"")</f>
        <v/>
      </c>
      <c r="Y80" s="469" t="str">
        <f>IFERROR(AVERAGE('PB(AMALI)'!$N80,'PB(AMALI)'!$Y80,'PB(AMALI)'!$AJ80)*PBAMALI8%,"")</f>
        <v/>
      </c>
      <c r="Z80" s="469" t="str">
        <f>IFERROR(AVERAGE('PB(AMALI)'!$O80,'PB(AMALI)'!$Z80,'PB(AMALI)'!$AK80)*PBAMALI9%,"")</f>
        <v/>
      </c>
      <c r="AA80" s="469" t="str">
        <f>IFERROR(AVERAGE('PB(AMALI)'!$P80,'PB(AMALI)'!$AA80,'PB(AMALI)'!$AL80)*PBAMALI10%,"")</f>
        <v/>
      </c>
      <c r="AB80" s="470" t="str">
        <f t="shared" si="4"/>
        <v/>
      </c>
      <c r="AC80" s="474" t="str">
        <f t="shared" si="5"/>
        <v/>
      </c>
    </row>
    <row r="81" spans="1:29" ht="19.899999999999999" customHeight="1">
      <c r="A81" s="6">
        <v>70</v>
      </c>
      <c r="B81" s="425" t="str">
        <f>IF(OR(F81=0,F81=""),"",'DAFTAR PELAJAR'!B77)</f>
        <v>SIRHAN ASMAAN BIN ABDULLAH SANI</v>
      </c>
      <c r="C81" s="381" t="str">
        <f>IF(OR(F81=0,F81=""),"",'DAFTAR PELAJAR'!C77)</f>
        <v>4 MPP</v>
      </c>
      <c r="D81" s="472" t="str">
        <f>IF(OR(F81=0,F81=""),"",'DAFTAR PELAJAR'!D77)</f>
        <v>981007015549</v>
      </c>
      <c r="E81" s="381" t="str">
        <f>IF(OR(F81=0,F81=""),"",'DAFTAR PELAJAR'!E77)</f>
        <v>K591CMPP031</v>
      </c>
      <c r="F81" s="473">
        <f>IF('DAFTAR PELAJAR'!J77=0,"",'DAFTAR PELAJAR'!J77)</f>
        <v>1</v>
      </c>
      <c r="G81" s="4" t="str">
        <f>IFERROR(AVERAGE('PB(TEORI)'!$G81,'PB(TEORI)'!$R81,'PB(TEORI)'!$AC81)*PBTEORI1%,"")</f>
        <v/>
      </c>
      <c r="H81" s="456" t="str">
        <f>IFERROR(AVERAGE('PB(TEORI)'!$H81,'PB(TEORI)'!$S81,'PB(TEORI)'!$AD81)*PBTEORI2%,"")</f>
        <v/>
      </c>
      <c r="I81" s="456" t="str">
        <f>IFERROR(AVERAGE('PB(TEORI)'!$I81,'PB(TEORI)'!$T81,'PB(TEORI)'!$AE81)*PBTEORI3%,"")</f>
        <v/>
      </c>
      <c r="J81" s="456" t="str">
        <f>IFERROR(AVERAGE('PB(TEORI)'!$J81,'PB(TEORI)'!$U81,'PB(TEORI)'!$AF81)*PBTEORI4%,"")</f>
        <v/>
      </c>
      <c r="K81" s="456" t="str">
        <f>IFERROR(AVERAGE('PB(TEORI)'!$K81,'PB(TEORI)'!$V81,'PB(TEORI)'!$AG81)*PBTEORI5%,"")</f>
        <v/>
      </c>
      <c r="L81" s="456" t="str">
        <f>IFERROR(AVERAGE('PB(TEORI)'!$L81,'PB(TEORI)'!$W81,'PB(TEORI)'!$AH81)*PBTEORI6%,"")</f>
        <v/>
      </c>
      <c r="M81" s="456" t="str">
        <f>IFERROR(AVERAGE('PB(TEORI)'!$M81,'PB(TEORI)'!$X81,'[2]PB(TEORI'!$AG81)*PBTEORI7%,"")</f>
        <v/>
      </c>
      <c r="N81" s="467" t="str">
        <f>IFERROR(AVERAGE('PB(TEORI)'!$N81,'PB(TEORI)'!$Y81,'PB(TEORI)'!$AJ81)*PBTEORI8%,"")</f>
        <v/>
      </c>
      <c r="O81" s="467" t="str">
        <f>IFERROR(AVERAGE('PB(TEORI)'!$O81,'PB(TEORI)'!$Z81,'PB(TEORI)'!$AK81)*PBTEORI9%,"")</f>
        <v/>
      </c>
      <c r="P81" s="467" t="str">
        <f>IFERROR(AVERAGE('PB(TEORI)'!$P81,'PB(TEORI)'!$AA81,'PB(TEORI)'!$AL81)*PBTEORI10%,"")</f>
        <v/>
      </c>
      <c r="Q81" s="468" t="str">
        <f t="shared" si="3"/>
        <v/>
      </c>
      <c r="R81" s="469" t="str">
        <f>IFERROR(AVERAGE('PB(AMALI)'!$G81,'PB(AMALI)'!$R81,'PB(AMALI)'!$AC81)*PBAMALI1%,"")</f>
        <v/>
      </c>
      <c r="S81" s="469" t="str">
        <f>IFERROR(AVERAGE('PB(AMALI)'!$H81,'PB(AMALI)'!$S81,'PB(AMALI)'!$AD81)*PBAMALI2%,"")</f>
        <v/>
      </c>
      <c r="T81" s="469" t="str">
        <f>IFERROR(AVERAGE('PB(AMALI)'!$I81,'PB(AMALI)'!$T81,'PB(AMALI)'!$AE81)*PBAMALI3%,"")</f>
        <v/>
      </c>
      <c r="U81" s="469" t="str">
        <f>IFERROR(AVERAGE('PB(AMALI)'!$J81,'PB(AMALI)'!$U81,'PB(AMALI)'!$AF81)*PBAMALI4%,"")</f>
        <v/>
      </c>
      <c r="V81" s="469" t="str">
        <f>IFERROR(AVERAGE('PB(AMALI)'!$K81,'PB(AMALI)'!$V81,'PB(AMALI)'!$AG81)*PBAMALI5%,"")</f>
        <v/>
      </c>
      <c r="W81" s="469" t="str">
        <f>IFERROR(AVERAGE('PB(AMALI)'!$L81,'PB(AMALI)'!$W81,'PB(AMALI)'!$AH81)*PBAMALI6%,"")</f>
        <v/>
      </c>
      <c r="X81" s="469" t="str">
        <f>IFERROR(AVERAGE('PB(AMALI)'!$M81,'PB(AMALI)'!$X81,'[3]PB(AMALI'!$AG81)*PBAMALI7%,"")</f>
        <v/>
      </c>
      <c r="Y81" s="469" t="str">
        <f>IFERROR(AVERAGE('PB(AMALI)'!$N81,'PB(AMALI)'!$Y81,'PB(AMALI)'!$AJ81)*PBAMALI8%,"")</f>
        <v/>
      </c>
      <c r="Z81" s="469" t="str">
        <f>IFERROR(AVERAGE('PB(AMALI)'!$O81,'PB(AMALI)'!$Z81,'PB(AMALI)'!$AK81)*PBAMALI9%,"")</f>
        <v/>
      </c>
      <c r="AA81" s="469" t="str">
        <f>IFERROR(AVERAGE('PB(AMALI)'!$P81,'PB(AMALI)'!$AA81,'PB(AMALI)'!$AL81)*PBAMALI10%,"")</f>
        <v/>
      </c>
      <c r="AB81" s="470" t="str">
        <f t="shared" si="4"/>
        <v/>
      </c>
      <c r="AC81" s="474" t="str">
        <f t="shared" si="5"/>
        <v/>
      </c>
    </row>
    <row r="82" spans="1:29" ht="19.899999999999999" customHeight="1">
      <c r="A82" s="6">
        <v>71</v>
      </c>
      <c r="B82" s="425" t="str">
        <f>IF(OR(F82=0,F82=""),"",'DAFTAR PELAJAR'!B78)</f>
        <v>WAN FARHAN AIDIL ASRI BIN WAN ABDUL HALIM</v>
      </c>
      <c r="C82" s="381" t="str">
        <f>IF(OR(F82=0,F82=""),"",'DAFTAR PELAJAR'!C78)</f>
        <v>4 MPP</v>
      </c>
      <c r="D82" s="472">
        <f>IF(OR(F82=0,F82=""),"",'DAFTAR PELAJAR'!D78)</f>
        <v>971022065641</v>
      </c>
      <c r="E82" s="381" t="str">
        <f>IF(OR(F82=0,F82=""),"",'DAFTAR PELAJAR'!E78)</f>
        <v>K591BMPP028</v>
      </c>
      <c r="F82" s="473">
        <f>IF('DAFTAR PELAJAR'!J78=0,"",'DAFTAR PELAJAR'!J78)</f>
        <v>1</v>
      </c>
      <c r="G82" s="4" t="str">
        <f>IFERROR(AVERAGE('PB(TEORI)'!$G82,'PB(TEORI)'!$R82,'PB(TEORI)'!$AC82)*PBTEORI1%,"")</f>
        <v/>
      </c>
      <c r="H82" s="456" t="str">
        <f>IFERROR(AVERAGE('PB(TEORI)'!$H82,'PB(TEORI)'!$S82,'PB(TEORI)'!$AD82)*PBTEORI2%,"")</f>
        <v/>
      </c>
      <c r="I82" s="456" t="str">
        <f>IFERROR(AVERAGE('PB(TEORI)'!$I82,'PB(TEORI)'!$T82,'PB(TEORI)'!$AE82)*PBTEORI3%,"")</f>
        <v/>
      </c>
      <c r="J82" s="456" t="str">
        <f>IFERROR(AVERAGE('PB(TEORI)'!$J82,'PB(TEORI)'!$U82,'PB(TEORI)'!$AF82)*PBTEORI4%,"")</f>
        <v/>
      </c>
      <c r="K82" s="456" t="str">
        <f>IFERROR(AVERAGE('PB(TEORI)'!$K82,'PB(TEORI)'!$V82,'PB(TEORI)'!$AG82)*PBTEORI5%,"")</f>
        <v/>
      </c>
      <c r="L82" s="456" t="str">
        <f>IFERROR(AVERAGE('PB(TEORI)'!$L82,'PB(TEORI)'!$W82,'PB(TEORI)'!$AH82)*PBTEORI6%,"")</f>
        <v/>
      </c>
      <c r="M82" s="456" t="str">
        <f>IFERROR(AVERAGE('PB(TEORI)'!$M82,'PB(TEORI)'!$X82,'[2]PB(TEORI'!$AG82)*PBTEORI7%,"")</f>
        <v/>
      </c>
      <c r="N82" s="467" t="str">
        <f>IFERROR(AVERAGE('PB(TEORI)'!$N82,'PB(TEORI)'!$Y82,'PB(TEORI)'!$AJ82)*PBTEORI8%,"")</f>
        <v/>
      </c>
      <c r="O82" s="467" t="str">
        <f>IFERROR(AVERAGE('PB(TEORI)'!$O82,'PB(TEORI)'!$Z82,'PB(TEORI)'!$AK82)*PBTEORI9%,"")</f>
        <v/>
      </c>
      <c r="P82" s="467" t="str">
        <f>IFERROR(AVERAGE('PB(TEORI)'!$P82,'PB(TEORI)'!$AA82,'PB(TEORI)'!$AL82)*PBTEORI10%,"")</f>
        <v/>
      </c>
      <c r="Q82" s="468" t="str">
        <f t="shared" si="3"/>
        <v/>
      </c>
      <c r="R82" s="469" t="str">
        <f>IFERROR(AVERAGE('PB(AMALI)'!$G82,'PB(AMALI)'!$R82,'PB(AMALI)'!$AC82)*PBAMALI1%,"")</f>
        <v/>
      </c>
      <c r="S82" s="469" t="str">
        <f>IFERROR(AVERAGE('PB(AMALI)'!$H82,'PB(AMALI)'!$S82,'PB(AMALI)'!$AD82)*PBAMALI2%,"")</f>
        <v/>
      </c>
      <c r="T82" s="469" t="str">
        <f>IFERROR(AVERAGE('PB(AMALI)'!$I82,'PB(AMALI)'!$T82,'PB(AMALI)'!$AE82)*PBAMALI3%,"")</f>
        <v/>
      </c>
      <c r="U82" s="469" t="str">
        <f>IFERROR(AVERAGE('PB(AMALI)'!$J82,'PB(AMALI)'!$U82,'PB(AMALI)'!$AF82)*PBAMALI4%,"")</f>
        <v/>
      </c>
      <c r="V82" s="469" t="str">
        <f>IFERROR(AVERAGE('PB(AMALI)'!$K82,'PB(AMALI)'!$V82,'PB(AMALI)'!$AG82)*PBAMALI5%,"")</f>
        <v/>
      </c>
      <c r="W82" s="469" t="str">
        <f>IFERROR(AVERAGE('PB(AMALI)'!$L82,'PB(AMALI)'!$W82,'PB(AMALI)'!$AH82)*PBAMALI6%,"")</f>
        <v/>
      </c>
      <c r="X82" s="469" t="str">
        <f>IFERROR(AVERAGE('PB(AMALI)'!$M82,'PB(AMALI)'!$X82,'[3]PB(AMALI'!$AG82)*PBAMALI7%,"")</f>
        <v/>
      </c>
      <c r="Y82" s="469" t="str">
        <f>IFERROR(AVERAGE('PB(AMALI)'!$N82,'PB(AMALI)'!$Y82,'PB(AMALI)'!$AJ82)*PBAMALI8%,"")</f>
        <v/>
      </c>
      <c r="Z82" s="469" t="str">
        <f>IFERROR(AVERAGE('PB(AMALI)'!$O82,'PB(AMALI)'!$Z82,'PB(AMALI)'!$AK82)*PBAMALI9%,"")</f>
        <v/>
      </c>
      <c r="AA82" s="469" t="str">
        <f>IFERROR(AVERAGE('PB(AMALI)'!$P82,'PB(AMALI)'!$AA82,'PB(AMALI)'!$AL82)*PBAMALI10%,"")</f>
        <v/>
      </c>
      <c r="AB82" s="470" t="str">
        <f t="shared" si="4"/>
        <v/>
      </c>
      <c r="AC82" s="474" t="str">
        <f t="shared" si="5"/>
        <v/>
      </c>
    </row>
    <row r="83" spans="1:29" ht="19.899999999999999" customHeight="1">
      <c r="A83" s="6">
        <v>72</v>
      </c>
      <c r="B83" s="425" t="str">
        <f>IF(OR(F83=0,F83=""),"",'DAFTAR PELAJAR'!B79)</f>
        <v>NIK MUHAMMAD SHAMIM B NIK LUKMAN</v>
      </c>
      <c r="C83" s="381" t="str">
        <f>IF(OR(F83=0,F83=""),"",'DAFTAR PELAJAR'!C79)</f>
        <v>4 MPP</v>
      </c>
      <c r="D83" s="472">
        <f>IF(OR(F83=0,F83=""),"",'DAFTAR PELAJAR'!D79)</f>
        <v>981014065058</v>
      </c>
      <c r="E83" s="381" t="str">
        <f>IF(OR(F83=0,F83=""),"",'DAFTAR PELAJAR'!E79)</f>
        <v>K611CMPP024</v>
      </c>
      <c r="F83" s="473">
        <f>IF('DAFTAR PELAJAR'!J79=0,"",'DAFTAR PELAJAR'!J79)</f>
        <v>1</v>
      </c>
      <c r="G83" s="4" t="str">
        <f>IFERROR(AVERAGE('PB(TEORI)'!$G83,'PB(TEORI)'!$R83,'PB(TEORI)'!$AC83)*PBTEORI1%,"")</f>
        <v/>
      </c>
      <c r="H83" s="456" t="str">
        <f>IFERROR(AVERAGE('PB(TEORI)'!$H83,'PB(TEORI)'!$S83,'PB(TEORI)'!$AD83)*PBTEORI2%,"")</f>
        <v/>
      </c>
      <c r="I83" s="456" t="str">
        <f>IFERROR(AVERAGE('PB(TEORI)'!$I83,'PB(TEORI)'!$T83,'PB(TEORI)'!$AE83)*PBTEORI3%,"")</f>
        <v/>
      </c>
      <c r="J83" s="456" t="str">
        <f>IFERROR(AVERAGE('PB(TEORI)'!$J83,'PB(TEORI)'!$U83,'PB(TEORI)'!$AF83)*PBTEORI4%,"")</f>
        <v/>
      </c>
      <c r="K83" s="456" t="str">
        <f>IFERROR(AVERAGE('PB(TEORI)'!$K83,'PB(TEORI)'!$V83,'PB(TEORI)'!$AG83)*PBTEORI5%,"")</f>
        <v/>
      </c>
      <c r="L83" s="456" t="str">
        <f>IFERROR(AVERAGE('PB(TEORI)'!$L83,'PB(TEORI)'!$W83,'PB(TEORI)'!$AH83)*PBTEORI6%,"")</f>
        <v/>
      </c>
      <c r="M83" s="456" t="str">
        <f>IFERROR(AVERAGE('PB(TEORI)'!$M83,'PB(TEORI)'!$X83,'[2]PB(TEORI'!$AG83)*PBTEORI7%,"")</f>
        <v/>
      </c>
      <c r="N83" s="467" t="str">
        <f>IFERROR(AVERAGE('PB(TEORI)'!$N83,'PB(TEORI)'!$Y83,'PB(TEORI)'!$AJ83)*PBTEORI8%,"")</f>
        <v/>
      </c>
      <c r="O83" s="467" t="str">
        <f>IFERROR(AVERAGE('PB(TEORI)'!$O83,'PB(TEORI)'!$Z83,'PB(TEORI)'!$AK83)*PBTEORI9%,"")</f>
        <v/>
      </c>
      <c r="P83" s="467" t="str">
        <f>IFERROR(AVERAGE('PB(TEORI)'!$P83,'PB(TEORI)'!$AA83,'PB(TEORI)'!$AL83)*PBTEORI10%,"")</f>
        <v/>
      </c>
      <c r="Q83" s="468" t="str">
        <f t="shared" si="3"/>
        <v/>
      </c>
      <c r="R83" s="469" t="str">
        <f>IFERROR(AVERAGE('PB(AMALI)'!$G83,'PB(AMALI)'!$R83,'PB(AMALI)'!$AC83)*PBAMALI1%,"")</f>
        <v/>
      </c>
      <c r="S83" s="469" t="str">
        <f>IFERROR(AVERAGE('PB(AMALI)'!$H83,'PB(AMALI)'!$S83,'PB(AMALI)'!$AD83)*PBAMALI2%,"")</f>
        <v/>
      </c>
      <c r="T83" s="469" t="str">
        <f>IFERROR(AVERAGE('PB(AMALI)'!$I83,'PB(AMALI)'!$T83,'PB(AMALI)'!$AE83)*PBAMALI3%,"")</f>
        <v/>
      </c>
      <c r="U83" s="469" t="str">
        <f>IFERROR(AVERAGE('PB(AMALI)'!$J83,'PB(AMALI)'!$U83,'PB(AMALI)'!$AF83)*PBAMALI4%,"")</f>
        <v/>
      </c>
      <c r="V83" s="469" t="str">
        <f>IFERROR(AVERAGE('PB(AMALI)'!$K83,'PB(AMALI)'!$V83,'PB(AMALI)'!$AG83)*PBAMALI5%,"")</f>
        <v/>
      </c>
      <c r="W83" s="469" t="str">
        <f>IFERROR(AVERAGE('PB(AMALI)'!$L83,'PB(AMALI)'!$W83,'PB(AMALI)'!$AH83)*PBAMALI6%,"")</f>
        <v/>
      </c>
      <c r="X83" s="469" t="str">
        <f>IFERROR(AVERAGE('PB(AMALI)'!$M83,'PB(AMALI)'!$X83,'[3]PB(AMALI'!$AG83)*PBAMALI7%,"")</f>
        <v/>
      </c>
      <c r="Y83" s="469" t="str">
        <f>IFERROR(AVERAGE('PB(AMALI)'!$N83,'PB(AMALI)'!$Y83,'PB(AMALI)'!$AJ83)*PBAMALI8%,"")</f>
        <v/>
      </c>
      <c r="Z83" s="469" t="str">
        <f>IFERROR(AVERAGE('PB(AMALI)'!$O83,'PB(AMALI)'!$Z83,'PB(AMALI)'!$AK83)*PBAMALI9%,"")</f>
        <v/>
      </c>
      <c r="AA83" s="469" t="str">
        <f>IFERROR(AVERAGE('PB(AMALI)'!$P83,'PB(AMALI)'!$AA83,'PB(AMALI)'!$AL83)*PBAMALI10%,"")</f>
        <v/>
      </c>
      <c r="AB83" s="470" t="str">
        <f t="shared" si="4"/>
        <v/>
      </c>
      <c r="AC83" s="474" t="str">
        <f t="shared" si="5"/>
        <v/>
      </c>
    </row>
    <row r="84" spans="1:29" ht="19.899999999999999" customHeight="1">
      <c r="A84" s="6">
        <v>73</v>
      </c>
      <c r="B84" s="425" t="str">
        <f>IF(OR(F84=0,F84=""),"",'DAFTAR PELAJAR'!B80)</f>
        <v>AIMAN FITRI BIN ROSMAN</v>
      </c>
      <c r="C84" s="381" t="str">
        <f>IF(OR(F84=0,F84=""),"",'DAFTAR PELAJAR'!C80)</f>
        <v>4 MTA</v>
      </c>
      <c r="D84" s="472">
        <f>IF(OR(F84=0,F84=""),"",'DAFTAR PELAJAR'!D80)</f>
        <v>980813065757</v>
      </c>
      <c r="E84" s="381" t="str">
        <f>IF(OR(F84=0,F84=""),"",'DAFTAR PELAJAR'!E80)</f>
        <v>K591CMTA001</v>
      </c>
      <c r="F84" s="473">
        <f>IF('DAFTAR PELAJAR'!J80=0,"",'DAFTAR PELAJAR'!J80)</f>
        <v>1</v>
      </c>
      <c r="G84" s="4" t="str">
        <f>IFERROR(AVERAGE('PB(TEORI)'!$G84,'PB(TEORI)'!$R84,'PB(TEORI)'!$AC84)*PBTEORI1%,"")</f>
        <v/>
      </c>
      <c r="H84" s="456" t="str">
        <f>IFERROR(AVERAGE('PB(TEORI)'!$H84,'PB(TEORI)'!$S84,'PB(TEORI)'!$AD84)*PBTEORI2%,"")</f>
        <v/>
      </c>
      <c r="I84" s="456" t="str">
        <f>IFERROR(AVERAGE('PB(TEORI)'!$I84,'PB(TEORI)'!$T84,'PB(TEORI)'!$AE84)*PBTEORI3%,"")</f>
        <v/>
      </c>
      <c r="J84" s="456" t="str">
        <f>IFERROR(AVERAGE('PB(TEORI)'!$J84,'PB(TEORI)'!$U84,'PB(TEORI)'!$AF84)*PBTEORI4%,"")</f>
        <v/>
      </c>
      <c r="K84" s="456" t="str">
        <f>IFERROR(AVERAGE('PB(TEORI)'!$K84,'PB(TEORI)'!$V84,'PB(TEORI)'!$AG84)*PBTEORI5%,"")</f>
        <v/>
      </c>
      <c r="L84" s="456" t="str">
        <f>IFERROR(AVERAGE('PB(TEORI)'!$L84,'PB(TEORI)'!$W84,'PB(TEORI)'!$AH84)*PBTEORI6%,"")</f>
        <v/>
      </c>
      <c r="M84" s="456" t="str">
        <f>IFERROR(AVERAGE('PB(TEORI)'!$M84,'PB(TEORI)'!$X84,'[2]PB(TEORI'!$AG84)*PBTEORI7%,"")</f>
        <v/>
      </c>
      <c r="N84" s="467" t="str">
        <f>IFERROR(AVERAGE('PB(TEORI)'!$N84,'PB(TEORI)'!$Y84,'PB(TEORI)'!$AJ84)*PBTEORI8%,"")</f>
        <v/>
      </c>
      <c r="O84" s="467" t="str">
        <f>IFERROR(AVERAGE('PB(TEORI)'!$O84,'PB(TEORI)'!$Z84,'PB(TEORI)'!$AK84)*PBTEORI9%,"")</f>
        <v/>
      </c>
      <c r="P84" s="467" t="str">
        <f>IFERROR(AVERAGE('PB(TEORI)'!$P84,'PB(TEORI)'!$AA84,'PB(TEORI)'!$AL84)*PBTEORI10%,"")</f>
        <v/>
      </c>
      <c r="Q84" s="468" t="str">
        <f t="shared" si="3"/>
        <v/>
      </c>
      <c r="R84" s="469" t="str">
        <f>IFERROR(AVERAGE('PB(AMALI)'!$G84,'PB(AMALI)'!$R84,'PB(AMALI)'!$AC84)*PBAMALI1%,"")</f>
        <v/>
      </c>
      <c r="S84" s="469" t="str">
        <f>IFERROR(AVERAGE('PB(AMALI)'!$H84,'PB(AMALI)'!$S84,'PB(AMALI)'!$AD84)*PBAMALI2%,"")</f>
        <v/>
      </c>
      <c r="T84" s="469" t="str">
        <f>IFERROR(AVERAGE('PB(AMALI)'!$I84,'PB(AMALI)'!$T84,'PB(AMALI)'!$AE84)*PBAMALI3%,"")</f>
        <v/>
      </c>
      <c r="U84" s="469" t="str">
        <f>IFERROR(AVERAGE('PB(AMALI)'!$J84,'PB(AMALI)'!$U84,'PB(AMALI)'!$AF84)*PBAMALI4%,"")</f>
        <v/>
      </c>
      <c r="V84" s="469" t="str">
        <f>IFERROR(AVERAGE('PB(AMALI)'!$K84,'PB(AMALI)'!$V84,'PB(AMALI)'!$AG84)*PBAMALI5%,"")</f>
        <v/>
      </c>
      <c r="W84" s="469" t="str">
        <f>IFERROR(AVERAGE('PB(AMALI)'!$L84,'PB(AMALI)'!$W84,'PB(AMALI)'!$AH84)*PBAMALI6%,"")</f>
        <v/>
      </c>
      <c r="X84" s="469" t="str">
        <f>IFERROR(AVERAGE('PB(AMALI)'!$M84,'PB(AMALI)'!$X84,'[3]PB(AMALI'!$AG84)*PBAMALI7%,"")</f>
        <v/>
      </c>
      <c r="Y84" s="469" t="str">
        <f>IFERROR(AVERAGE('PB(AMALI)'!$N84,'PB(AMALI)'!$Y84,'PB(AMALI)'!$AJ84)*PBAMALI8%,"")</f>
        <v/>
      </c>
      <c r="Z84" s="469" t="str">
        <f>IFERROR(AVERAGE('PB(AMALI)'!$O84,'PB(AMALI)'!$Z84,'PB(AMALI)'!$AK84)*PBAMALI9%,"")</f>
        <v/>
      </c>
      <c r="AA84" s="469" t="str">
        <f>IFERROR(AVERAGE('PB(AMALI)'!$P84,'PB(AMALI)'!$AA84,'PB(AMALI)'!$AL84)*PBAMALI10%,"")</f>
        <v/>
      </c>
      <c r="AB84" s="470" t="str">
        <f t="shared" si="4"/>
        <v/>
      </c>
      <c r="AC84" s="474" t="str">
        <f t="shared" si="5"/>
        <v/>
      </c>
    </row>
    <row r="85" spans="1:29" ht="19.899999999999999" customHeight="1">
      <c r="A85" s="6">
        <v>74</v>
      </c>
      <c r="B85" s="425" t="str">
        <f>IF(OR(F85=0,F85=""),"",'DAFTAR PELAJAR'!B81)</f>
        <v>AMIERUL IQMAL BIN NAZRI</v>
      </c>
      <c r="C85" s="381" t="str">
        <f>IF(OR(F85=0,F85=""),"",'DAFTAR PELAJAR'!C81)</f>
        <v>4 MTA</v>
      </c>
      <c r="D85" s="472" t="str">
        <f>IF(OR(F85=0,F85=""),"",'DAFTAR PELAJAR'!D81)</f>
        <v>980321145187</v>
      </c>
      <c r="E85" s="381" t="str">
        <f>IF(OR(F85=0,F85=""),"",'DAFTAR PELAJAR'!E81)</f>
        <v>K591CMTA002</v>
      </c>
      <c r="F85" s="473">
        <f>IF('DAFTAR PELAJAR'!J81=0,"",'DAFTAR PELAJAR'!J81)</f>
        <v>1</v>
      </c>
      <c r="G85" s="4" t="str">
        <f>IFERROR(AVERAGE('PB(TEORI)'!$G85,'PB(TEORI)'!$R85,'PB(TEORI)'!$AC85)*PBTEORI1%,"")</f>
        <v/>
      </c>
      <c r="H85" s="456" t="str">
        <f>IFERROR(AVERAGE('PB(TEORI)'!$H85,'PB(TEORI)'!$S85,'PB(TEORI)'!$AD85)*PBTEORI2%,"")</f>
        <v/>
      </c>
      <c r="I85" s="456" t="str">
        <f>IFERROR(AVERAGE('PB(TEORI)'!$I85,'PB(TEORI)'!$T85,'PB(TEORI)'!$AE85)*PBTEORI3%,"")</f>
        <v/>
      </c>
      <c r="J85" s="456" t="str">
        <f>IFERROR(AVERAGE('PB(TEORI)'!$J85,'PB(TEORI)'!$U85,'PB(TEORI)'!$AF85)*PBTEORI4%,"")</f>
        <v/>
      </c>
      <c r="K85" s="456" t="str">
        <f>IFERROR(AVERAGE('PB(TEORI)'!$K85,'PB(TEORI)'!$V85,'PB(TEORI)'!$AG85)*PBTEORI5%,"")</f>
        <v/>
      </c>
      <c r="L85" s="456" t="str">
        <f>IFERROR(AVERAGE('PB(TEORI)'!$L85,'PB(TEORI)'!$W85,'PB(TEORI)'!$AH85)*PBTEORI6%,"")</f>
        <v/>
      </c>
      <c r="M85" s="456" t="str">
        <f>IFERROR(AVERAGE('PB(TEORI)'!$M85,'PB(TEORI)'!$X85,'[2]PB(TEORI'!$AG85)*PBTEORI7%,"")</f>
        <v/>
      </c>
      <c r="N85" s="467" t="str">
        <f>IFERROR(AVERAGE('PB(TEORI)'!$N85,'PB(TEORI)'!$Y85,'PB(TEORI)'!$AJ85)*PBTEORI8%,"")</f>
        <v/>
      </c>
      <c r="O85" s="467" t="str">
        <f>IFERROR(AVERAGE('PB(TEORI)'!$O85,'PB(TEORI)'!$Z85,'PB(TEORI)'!$AK85)*PBTEORI9%,"")</f>
        <v/>
      </c>
      <c r="P85" s="467" t="str">
        <f>IFERROR(AVERAGE('PB(TEORI)'!$P85,'PB(TEORI)'!$AA85,'PB(TEORI)'!$AL85)*PBTEORI10%,"")</f>
        <v/>
      </c>
      <c r="Q85" s="468" t="str">
        <f t="shared" si="3"/>
        <v/>
      </c>
      <c r="R85" s="469" t="str">
        <f>IFERROR(AVERAGE('PB(AMALI)'!$G85,'PB(AMALI)'!$R85,'PB(AMALI)'!$AC85)*PBAMALI1%,"")</f>
        <v/>
      </c>
      <c r="S85" s="469" t="str">
        <f>IFERROR(AVERAGE('PB(AMALI)'!$H85,'PB(AMALI)'!$S85,'PB(AMALI)'!$AD85)*PBAMALI2%,"")</f>
        <v/>
      </c>
      <c r="T85" s="469" t="str">
        <f>IFERROR(AVERAGE('PB(AMALI)'!$I85,'PB(AMALI)'!$T85,'PB(AMALI)'!$AE85)*PBAMALI3%,"")</f>
        <v/>
      </c>
      <c r="U85" s="469" t="str">
        <f>IFERROR(AVERAGE('PB(AMALI)'!$J85,'PB(AMALI)'!$U85,'PB(AMALI)'!$AF85)*PBAMALI4%,"")</f>
        <v/>
      </c>
      <c r="V85" s="469" t="str">
        <f>IFERROR(AVERAGE('PB(AMALI)'!$K85,'PB(AMALI)'!$V85,'PB(AMALI)'!$AG85)*PBAMALI5%,"")</f>
        <v/>
      </c>
      <c r="W85" s="469" t="str">
        <f>IFERROR(AVERAGE('PB(AMALI)'!$L85,'PB(AMALI)'!$W85,'PB(AMALI)'!$AH85)*PBAMALI6%,"")</f>
        <v/>
      </c>
      <c r="X85" s="469" t="str">
        <f>IFERROR(AVERAGE('PB(AMALI)'!$M85,'PB(AMALI)'!$X85,'[3]PB(AMALI'!$AG85)*PBAMALI7%,"")</f>
        <v/>
      </c>
      <c r="Y85" s="469" t="str">
        <f>IFERROR(AVERAGE('PB(AMALI)'!$N85,'PB(AMALI)'!$Y85,'PB(AMALI)'!$AJ85)*PBAMALI8%,"")</f>
        <v/>
      </c>
      <c r="Z85" s="469" t="str">
        <f>IFERROR(AVERAGE('PB(AMALI)'!$O85,'PB(AMALI)'!$Z85,'PB(AMALI)'!$AK85)*PBAMALI9%,"")</f>
        <v/>
      </c>
      <c r="AA85" s="469" t="str">
        <f>IFERROR(AVERAGE('PB(AMALI)'!$P85,'PB(AMALI)'!$AA85,'PB(AMALI)'!$AL85)*PBAMALI10%,"")</f>
        <v/>
      </c>
      <c r="AB85" s="470" t="str">
        <f t="shared" si="4"/>
        <v/>
      </c>
      <c r="AC85" s="474" t="str">
        <f t="shared" si="5"/>
        <v/>
      </c>
    </row>
    <row r="86" spans="1:29" ht="19.899999999999999" customHeight="1">
      <c r="A86" s="6">
        <v>75</v>
      </c>
      <c r="B86" s="425" t="str">
        <f>IF(OR(F86=0,F86=""),"",'DAFTAR PELAJAR'!B82)</f>
        <v>MOHAMAD AMINUDIN BIN MOHAMAD ARSAD</v>
      </c>
      <c r="C86" s="381" t="str">
        <f>IF(OR(F86=0,F86=""),"",'DAFTAR PELAJAR'!C82)</f>
        <v>4 MTA</v>
      </c>
      <c r="D86" s="472" t="str">
        <f>IF(OR(F86=0,F86=""),"",'DAFTAR PELAJAR'!D82)</f>
        <v>980811065163</v>
      </c>
      <c r="E86" s="381" t="str">
        <f>IF(OR(F86=0,F86=""),"",'DAFTAR PELAJAR'!E82)</f>
        <v>K591CMTA005</v>
      </c>
      <c r="F86" s="473">
        <f>IF('DAFTAR PELAJAR'!J82=0,"",'DAFTAR PELAJAR'!J82)</f>
        <v>1</v>
      </c>
      <c r="G86" s="4" t="str">
        <f>IFERROR(AVERAGE('PB(TEORI)'!$G86,'PB(TEORI)'!$R86,'PB(TEORI)'!$AC86)*PBTEORI1%,"")</f>
        <v/>
      </c>
      <c r="H86" s="456" t="str">
        <f>IFERROR(AVERAGE('PB(TEORI)'!$H86,'PB(TEORI)'!$S86,'PB(TEORI)'!$AD86)*PBTEORI2%,"")</f>
        <v/>
      </c>
      <c r="I86" s="456" t="str">
        <f>IFERROR(AVERAGE('PB(TEORI)'!$I86,'PB(TEORI)'!$T86,'PB(TEORI)'!$AE86)*PBTEORI3%,"")</f>
        <v/>
      </c>
      <c r="J86" s="456" t="str">
        <f>IFERROR(AVERAGE('PB(TEORI)'!$J86,'PB(TEORI)'!$U86,'PB(TEORI)'!$AF86)*PBTEORI4%,"")</f>
        <v/>
      </c>
      <c r="K86" s="456" t="str">
        <f>IFERROR(AVERAGE('PB(TEORI)'!$K86,'PB(TEORI)'!$V86,'PB(TEORI)'!$AG86)*PBTEORI5%,"")</f>
        <v/>
      </c>
      <c r="L86" s="456" t="str">
        <f>IFERROR(AVERAGE('PB(TEORI)'!$L86,'PB(TEORI)'!$W86,'PB(TEORI)'!$AH86)*PBTEORI6%,"")</f>
        <v/>
      </c>
      <c r="M86" s="456" t="str">
        <f>IFERROR(AVERAGE('PB(TEORI)'!$M86,'PB(TEORI)'!$X86,'[2]PB(TEORI'!$AG86)*PBTEORI7%,"")</f>
        <v/>
      </c>
      <c r="N86" s="467" t="str">
        <f>IFERROR(AVERAGE('PB(TEORI)'!$N86,'PB(TEORI)'!$Y86,'PB(TEORI)'!$AJ86)*PBTEORI8%,"")</f>
        <v/>
      </c>
      <c r="O86" s="467" t="str">
        <f>IFERROR(AVERAGE('PB(TEORI)'!$O86,'PB(TEORI)'!$Z86,'PB(TEORI)'!$AK86)*PBTEORI9%,"")</f>
        <v/>
      </c>
      <c r="P86" s="467" t="str">
        <f>IFERROR(AVERAGE('PB(TEORI)'!$P86,'PB(TEORI)'!$AA86,'PB(TEORI)'!$AL86)*PBTEORI10%,"")</f>
        <v/>
      </c>
      <c r="Q86" s="468" t="str">
        <f t="shared" si="3"/>
        <v/>
      </c>
      <c r="R86" s="469" t="str">
        <f>IFERROR(AVERAGE('PB(AMALI)'!$G86,'PB(AMALI)'!$R86,'PB(AMALI)'!$AC86)*PBAMALI1%,"")</f>
        <v/>
      </c>
      <c r="S86" s="469" t="str">
        <f>IFERROR(AVERAGE('PB(AMALI)'!$H86,'PB(AMALI)'!$S86,'PB(AMALI)'!$AD86)*PBAMALI2%,"")</f>
        <v/>
      </c>
      <c r="T86" s="469" t="str">
        <f>IFERROR(AVERAGE('PB(AMALI)'!$I86,'PB(AMALI)'!$T86,'PB(AMALI)'!$AE86)*PBAMALI3%,"")</f>
        <v/>
      </c>
      <c r="U86" s="469" t="str">
        <f>IFERROR(AVERAGE('PB(AMALI)'!$J86,'PB(AMALI)'!$U86,'PB(AMALI)'!$AF86)*PBAMALI4%,"")</f>
        <v/>
      </c>
      <c r="V86" s="469" t="str">
        <f>IFERROR(AVERAGE('PB(AMALI)'!$K86,'PB(AMALI)'!$V86,'PB(AMALI)'!$AG86)*PBAMALI5%,"")</f>
        <v/>
      </c>
      <c r="W86" s="469" t="str">
        <f>IFERROR(AVERAGE('PB(AMALI)'!$L86,'PB(AMALI)'!$W86,'PB(AMALI)'!$AH86)*PBAMALI6%,"")</f>
        <v/>
      </c>
      <c r="X86" s="469" t="str">
        <f>IFERROR(AVERAGE('PB(AMALI)'!$M86,'PB(AMALI)'!$X86,'[3]PB(AMALI'!$AG86)*PBAMALI7%,"")</f>
        <v/>
      </c>
      <c r="Y86" s="469" t="str">
        <f>IFERROR(AVERAGE('PB(AMALI)'!$N86,'PB(AMALI)'!$Y86,'PB(AMALI)'!$AJ86)*PBAMALI8%,"")</f>
        <v/>
      </c>
      <c r="Z86" s="469" t="str">
        <f>IFERROR(AVERAGE('PB(AMALI)'!$O86,'PB(AMALI)'!$Z86,'PB(AMALI)'!$AK86)*PBAMALI9%,"")</f>
        <v/>
      </c>
      <c r="AA86" s="469" t="str">
        <f>IFERROR(AVERAGE('PB(AMALI)'!$P86,'PB(AMALI)'!$AA86,'PB(AMALI)'!$AL86)*PBAMALI10%,"")</f>
        <v/>
      </c>
      <c r="AB86" s="470" t="str">
        <f t="shared" si="4"/>
        <v/>
      </c>
      <c r="AC86" s="474" t="str">
        <f t="shared" si="5"/>
        <v/>
      </c>
    </row>
    <row r="87" spans="1:29" ht="19.899999999999999" customHeight="1">
      <c r="A87" s="6">
        <v>76</v>
      </c>
      <c r="B87" s="425" t="str">
        <f>IF(OR(F87=0,F87=""),"",'DAFTAR PELAJAR'!B83)</f>
        <v>MOHAMAD ANIQ BIN MOHAMAD ASRI</v>
      </c>
      <c r="C87" s="381" t="str">
        <f>IF(OR(F87=0,F87=""),"",'DAFTAR PELAJAR'!C83)</f>
        <v>4 MTA</v>
      </c>
      <c r="D87" s="472">
        <f>IF(OR(F87=0,F87=""),"",'DAFTAR PELAJAR'!D83)</f>
        <v>980416036725</v>
      </c>
      <c r="E87" s="381" t="str">
        <f>IF(OR(F87=0,F87=""),"",'DAFTAR PELAJAR'!E83)</f>
        <v>K591CMTA006</v>
      </c>
      <c r="F87" s="473">
        <f>IF('DAFTAR PELAJAR'!J83=0,"",'DAFTAR PELAJAR'!J83)</f>
        <v>1</v>
      </c>
      <c r="G87" s="4" t="str">
        <f>IFERROR(AVERAGE('PB(TEORI)'!$G87,'PB(TEORI)'!$R87,'PB(TEORI)'!$AC87)*PBTEORI1%,"")</f>
        <v/>
      </c>
      <c r="H87" s="456" t="str">
        <f>IFERROR(AVERAGE('PB(TEORI)'!$H87,'PB(TEORI)'!$S87,'PB(TEORI)'!$AD87)*PBTEORI2%,"")</f>
        <v/>
      </c>
      <c r="I87" s="456" t="str">
        <f>IFERROR(AVERAGE('PB(TEORI)'!$I87,'PB(TEORI)'!$T87,'PB(TEORI)'!$AE87)*PBTEORI3%,"")</f>
        <v/>
      </c>
      <c r="J87" s="456" t="str">
        <f>IFERROR(AVERAGE('PB(TEORI)'!$J87,'PB(TEORI)'!$U87,'PB(TEORI)'!$AF87)*PBTEORI4%,"")</f>
        <v/>
      </c>
      <c r="K87" s="456" t="str">
        <f>IFERROR(AVERAGE('PB(TEORI)'!$K87,'PB(TEORI)'!$V87,'PB(TEORI)'!$AG87)*PBTEORI5%,"")</f>
        <v/>
      </c>
      <c r="L87" s="456" t="str">
        <f>IFERROR(AVERAGE('PB(TEORI)'!$L87,'PB(TEORI)'!$W87,'PB(TEORI)'!$AH87)*PBTEORI6%,"")</f>
        <v/>
      </c>
      <c r="M87" s="456" t="str">
        <f>IFERROR(AVERAGE('PB(TEORI)'!$M87,'PB(TEORI)'!$X87,'[2]PB(TEORI'!$AG87)*PBTEORI7%,"")</f>
        <v/>
      </c>
      <c r="N87" s="467" t="str">
        <f>IFERROR(AVERAGE('PB(TEORI)'!$N87,'PB(TEORI)'!$Y87,'PB(TEORI)'!$AJ87)*PBTEORI8%,"")</f>
        <v/>
      </c>
      <c r="O87" s="467" t="str">
        <f>IFERROR(AVERAGE('PB(TEORI)'!$O87,'PB(TEORI)'!$Z87,'PB(TEORI)'!$AK87)*PBTEORI9%,"")</f>
        <v/>
      </c>
      <c r="P87" s="467" t="str">
        <f>IFERROR(AVERAGE('PB(TEORI)'!$P87,'PB(TEORI)'!$AA87,'PB(TEORI)'!$AL87)*PBTEORI10%,"")</f>
        <v/>
      </c>
      <c r="Q87" s="468" t="str">
        <f t="shared" si="3"/>
        <v/>
      </c>
      <c r="R87" s="469" t="str">
        <f>IFERROR(AVERAGE('PB(AMALI)'!$G87,'PB(AMALI)'!$R87,'PB(AMALI)'!$AC87)*PBAMALI1%,"")</f>
        <v/>
      </c>
      <c r="S87" s="469" t="str">
        <f>IFERROR(AVERAGE('PB(AMALI)'!$H87,'PB(AMALI)'!$S87,'PB(AMALI)'!$AD87)*PBAMALI2%,"")</f>
        <v/>
      </c>
      <c r="T87" s="469" t="str">
        <f>IFERROR(AVERAGE('PB(AMALI)'!$I87,'PB(AMALI)'!$T87,'PB(AMALI)'!$AE87)*PBAMALI3%,"")</f>
        <v/>
      </c>
      <c r="U87" s="469" t="str">
        <f>IFERROR(AVERAGE('PB(AMALI)'!$J87,'PB(AMALI)'!$U87,'PB(AMALI)'!$AF87)*PBAMALI4%,"")</f>
        <v/>
      </c>
      <c r="V87" s="469" t="str">
        <f>IFERROR(AVERAGE('PB(AMALI)'!$K87,'PB(AMALI)'!$V87,'PB(AMALI)'!$AG87)*PBAMALI5%,"")</f>
        <v/>
      </c>
      <c r="W87" s="469" t="str">
        <f>IFERROR(AVERAGE('PB(AMALI)'!$L87,'PB(AMALI)'!$W87,'PB(AMALI)'!$AH87)*PBAMALI6%,"")</f>
        <v/>
      </c>
      <c r="X87" s="469" t="str">
        <f>IFERROR(AVERAGE('PB(AMALI)'!$M87,'PB(AMALI)'!$X87,'[3]PB(AMALI'!$AG87)*PBAMALI7%,"")</f>
        <v/>
      </c>
      <c r="Y87" s="469" t="str">
        <f>IFERROR(AVERAGE('PB(AMALI)'!$N87,'PB(AMALI)'!$Y87,'PB(AMALI)'!$AJ87)*PBAMALI8%,"")</f>
        <v/>
      </c>
      <c r="Z87" s="469" t="str">
        <f>IFERROR(AVERAGE('PB(AMALI)'!$O87,'PB(AMALI)'!$Z87,'PB(AMALI)'!$AK87)*PBAMALI9%,"")</f>
        <v/>
      </c>
      <c r="AA87" s="469" t="str">
        <f>IFERROR(AVERAGE('PB(AMALI)'!$P87,'PB(AMALI)'!$AA87,'PB(AMALI)'!$AL87)*PBAMALI10%,"")</f>
        <v/>
      </c>
      <c r="AB87" s="470" t="str">
        <f t="shared" si="4"/>
        <v/>
      </c>
      <c r="AC87" s="474" t="str">
        <f t="shared" si="5"/>
        <v/>
      </c>
    </row>
    <row r="88" spans="1:29" ht="19.899999999999999" customHeight="1">
      <c r="A88" s="6">
        <v>77</v>
      </c>
      <c r="B88" s="425" t="str">
        <f>IF(OR(F88=0,F88=""),"",'DAFTAR PELAJAR'!B84)</f>
        <v>MOHAMAD DAIM DANIEL BIN IBRAHIM</v>
      </c>
      <c r="C88" s="381" t="str">
        <f>IF(OR(F88=0,F88=""),"",'DAFTAR PELAJAR'!C84)</f>
        <v>4 MTA</v>
      </c>
      <c r="D88" s="472">
        <f>IF(OR(F88=0,F88=""),"",'DAFTAR PELAJAR'!D84)</f>
        <v>980914065641</v>
      </c>
      <c r="E88" s="381" t="str">
        <f>IF(OR(F88=0,F88=""),"",'DAFTAR PELAJAR'!E84)</f>
        <v>K591CMTA007</v>
      </c>
      <c r="F88" s="473">
        <f>IF('DAFTAR PELAJAR'!J84=0,"",'DAFTAR PELAJAR'!J84)</f>
        <v>1</v>
      </c>
      <c r="G88" s="4" t="str">
        <f>IFERROR(AVERAGE('PB(TEORI)'!$G88,'PB(TEORI)'!$R88,'PB(TEORI)'!$AC88)*PBTEORI1%,"")</f>
        <v/>
      </c>
      <c r="H88" s="456" t="str">
        <f>IFERROR(AVERAGE('PB(TEORI)'!$H88,'PB(TEORI)'!$S88,'PB(TEORI)'!$AD88)*PBTEORI2%,"")</f>
        <v/>
      </c>
      <c r="I88" s="456" t="str">
        <f>IFERROR(AVERAGE('PB(TEORI)'!$I88,'PB(TEORI)'!$T88,'PB(TEORI)'!$AE88)*PBTEORI3%,"")</f>
        <v/>
      </c>
      <c r="J88" s="456" t="str">
        <f>IFERROR(AVERAGE('PB(TEORI)'!$J88,'PB(TEORI)'!$U88,'PB(TEORI)'!$AF88)*PBTEORI4%,"")</f>
        <v/>
      </c>
      <c r="K88" s="456" t="str">
        <f>IFERROR(AVERAGE('PB(TEORI)'!$K88,'PB(TEORI)'!$V88,'PB(TEORI)'!$AG88)*PBTEORI5%,"")</f>
        <v/>
      </c>
      <c r="L88" s="456" t="str">
        <f>IFERROR(AVERAGE('PB(TEORI)'!$L88,'PB(TEORI)'!$W88,'PB(TEORI)'!$AH88)*PBTEORI6%,"")</f>
        <v/>
      </c>
      <c r="M88" s="456" t="str">
        <f>IFERROR(AVERAGE('PB(TEORI)'!$M88,'PB(TEORI)'!$X88,'[2]PB(TEORI'!$AG88)*PBTEORI7%,"")</f>
        <v/>
      </c>
      <c r="N88" s="467" t="str">
        <f>IFERROR(AVERAGE('PB(TEORI)'!$N88,'PB(TEORI)'!$Y88,'PB(TEORI)'!$AJ88)*PBTEORI8%,"")</f>
        <v/>
      </c>
      <c r="O88" s="467" t="str">
        <f>IFERROR(AVERAGE('PB(TEORI)'!$O88,'PB(TEORI)'!$Z88,'PB(TEORI)'!$AK88)*PBTEORI9%,"")</f>
        <v/>
      </c>
      <c r="P88" s="467" t="str">
        <f>IFERROR(AVERAGE('PB(TEORI)'!$P88,'PB(TEORI)'!$AA88,'PB(TEORI)'!$AL88)*PBTEORI10%,"")</f>
        <v/>
      </c>
      <c r="Q88" s="468" t="str">
        <f t="shared" si="3"/>
        <v/>
      </c>
      <c r="R88" s="469" t="str">
        <f>IFERROR(AVERAGE('PB(AMALI)'!$G88,'PB(AMALI)'!$R88,'PB(AMALI)'!$AC88)*PBAMALI1%,"")</f>
        <v/>
      </c>
      <c r="S88" s="469" t="str">
        <f>IFERROR(AVERAGE('PB(AMALI)'!$H88,'PB(AMALI)'!$S88,'PB(AMALI)'!$AD88)*PBAMALI2%,"")</f>
        <v/>
      </c>
      <c r="T88" s="469" t="str">
        <f>IFERROR(AVERAGE('PB(AMALI)'!$I88,'PB(AMALI)'!$T88,'PB(AMALI)'!$AE88)*PBAMALI3%,"")</f>
        <v/>
      </c>
      <c r="U88" s="469" t="str">
        <f>IFERROR(AVERAGE('PB(AMALI)'!$J88,'PB(AMALI)'!$U88,'PB(AMALI)'!$AF88)*PBAMALI4%,"")</f>
        <v/>
      </c>
      <c r="V88" s="469" t="str">
        <f>IFERROR(AVERAGE('PB(AMALI)'!$K88,'PB(AMALI)'!$V88,'PB(AMALI)'!$AG88)*PBAMALI5%,"")</f>
        <v/>
      </c>
      <c r="W88" s="469" t="str">
        <f>IFERROR(AVERAGE('PB(AMALI)'!$L88,'PB(AMALI)'!$W88,'PB(AMALI)'!$AH88)*PBAMALI6%,"")</f>
        <v/>
      </c>
      <c r="X88" s="469" t="str">
        <f>IFERROR(AVERAGE('PB(AMALI)'!$M88,'PB(AMALI)'!$X88,'[3]PB(AMALI'!$AG88)*PBAMALI7%,"")</f>
        <v/>
      </c>
      <c r="Y88" s="469" t="str">
        <f>IFERROR(AVERAGE('PB(AMALI)'!$N88,'PB(AMALI)'!$Y88,'PB(AMALI)'!$AJ88)*PBAMALI8%,"")</f>
        <v/>
      </c>
      <c r="Z88" s="469" t="str">
        <f>IFERROR(AVERAGE('PB(AMALI)'!$O88,'PB(AMALI)'!$Z88,'PB(AMALI)'!$AK88)*PBAMALI9%,"")</f>
        <v/>
      </c>
      <c r="AA88" s="469" t="str">
        <f>IFERROR(AVERAGE('PB(AMALI)'!$P88,'PB(AMALI)'!$AA88,'PB(AMALI)'!$AL88)*PBAMALI10%,"")</f>
        <v/>
      </c>
      <c r="AB88" s="470" t="str">
        <f t="shared" si="4"/>
        <v/>
      </c>
      <c r="AC88" s="474" t="str">
        <f t="shared" si="5"/>
        <v/>
      </c>
    </row>
    <row r="89" spans="1:29" ht="19.899999999999999" customHeight="1">
      <c r="A89" s="6">
        <v>78</v>
      </c>
      <c r="B89" s="425" t="str">
        <f>IF(OR(F89=0,F89=""),"",'DAFTAR PELAJAR'!B85)</f>
        <v>MOHAMAD IZZAT BIN DIN</v>
      </c>
      <c r="C89" s="381" t="str">
        <f>IF(OR(F89=0,F89=""),"",'DAFTAR PELAJAR'!C85)</f>
        <v>4 MTA</v>
      </c>
      <c r="D89" s="472" t="str">
        <f>IF(OR(F89=0,F89=""),"",'DAFTAR PELAJAR'!D85)</f>
        <v>980120035539</v>
      </c>
      <c r="E89" s="381" t="str">
        <f>IF(OR(F89=0,F89=""),"",'DAFTAR PELAJAR'!E85)</f>
        <v>K591CMTA010</v>
      </c>
      <c r="F89" s="473">
        <f>IF('DAFTAR PELAJAR'!J85=0,"",'DAFTAR PELAJAR'!J85)</f>
        <v>1</v>
      </c>
      <c r="G89" s="4" t="str">
        <f>IFERROR(AVERAGE('PB(TEORI)'!$G89,'PB(TEORI)'!$R89,'PB(TEORI)'!$AC89)*PBTEORI1%,"")</f>
        <v/>
      </c>
      <c r="H89" s="456" t="str">
        <f>IFERROR(AVERAGE('PB(TEORI)'!$H89,'PB(TEORI)'!$S89,'PB(TEORI)'!$AD89)*PBTEORI2%,"")</f>
        <v/>
      </c>
      <c r="I89" s="456" t="str">
        <f>IFERROR(AVERAGE('PB(TEORI)'!$I89,'PB(TEORI)'!$T89,'PB(TEORI)'!$AE89)*PBTEORI3%,"")</f>
        <v/>
      </c>
      <c r="J89" s="456" t="str">
        <f>IFERROR(AVERAGE('PB(TEORI)'!$J89,'PB(TEORI)'!$U89,'PB(TEORI)'!$AF89)*PBTEORI4%,"")</f>
        <v/>
      </c>
      <c r="K89" s="456" t="str">
        <f>IFERROR(AVERAGE('PB(TEORI)'!$K89,'PB(TEORI)'!$V89,'PB(TEORI)'!$AG89)*PBTEORI5%,"")</f>
        <v/>
      </c>
      <c r="L89" s="456" t="str">
        <f>IFERROR(AVERAGE('PB(TEORI)'!$L89,'PB(TEORI)'!$W89,'PB(TEORI)'!$AH89)*PBTEORI6%,"")</f>
        <v/>
      </c>
      <c r="M89" s="456" t="str">
        <f>IFERROR(AVERAGE('PB(TEORI)'!$M89,'PB(TEORI)'!$X89,'[2]PB(TEORI'!$AG89)*PBTEORI7%,"")</f>
        <v/>
      </c>
      <c r="N89" s="467" t="str">
        <f>IFERROR(AVERAGE('PB(TEORI)'!$N89,'PB(TEORI)'!$Y89,'PB(TEORI)'!$AJ89)*PBTEORI8%,"")</f>
        <v/>
      </c>
      <c r="O89" s="467" t="str">
        <f>IFERROR(AVERAGE('PB(TEORI)'!$O89,'PB(TEORI)'!$Z89,'PB(TEORI)'!$AK89)*PBTEORI9%,"")</f>
        <v/>
      </c>
      <c r="P89" s="467" t="str">
        <f>IFERROR(AVERAGE('PB(TEORI)'!$P89,'PB(TEORI)'!$AA89,'PB(TEORI)'!$AL89)*PBTEORI10%,"")</f>
        <v/>
      </c>
      <c r="Q89" s="468" t="str">
        <f t="shared" si="3"/>
        <v/>
      </c>
      <c r="R89" s="469" t="str">
        <f>IFERROR(AVERAGE('PB(AMALI)'!$G89,'PB(AMALI)'!$R89,'PB(AMALI)'!$AC89)*PBAMALI1%,"")</f>
        <v/>
      </c>
      <c r="S89" s="469" t="str">
        <f>IFERROR(AVERAGE('PB(AMALI)'!$H89,'PB(AMALI)'!$S89,'PB(AMALI)'!$AD89)*PBAMALI2%,"")</f>
        <v/>
      </c>
      <c r="T89" s="469" t="str">
        <f>IFERROR(AVERAGE('PB(AMALI)'!$I89,'PB(AMALI)'!$T89,'PB(AMALI)'!$AE89)*PBAMALI3%,"")</f>
        <v/>
      </c>
      <c r="U89" s="469" t="str">
        <f>IFERROR(AVERAGE('PB(AMALI)'!$J89,'PB(AMALI)'!$U89,'PB(AMALI)'!$AF89)*PBAMALI4%,"")</f>
        <v/>
      </c>
      <c r="V89" s="469" t="str">
        <f>IFERROR(AVERAGE('PB(AMALI)'!$K89,'PB(AMALI)'!$V89,'PB(AMALI)'!$AG89)*PBAMALI5%,"")</f>
        <v/>
      </c>
      <c r="W89" s="469" t="str">
        <f>IFERROR(AVERAGE('PB(AMALI)'!$L89,'PB(AMALI)'!$W89,'PB(AMALI)'!$AH89)*PBAMALI6%,"")</f>
        <v/>
      </c>
      <c r="X89" s="469" t="str">
        <f>IFERROR(AVERAGE('PB(AMALI)'!$M89,'PB(AMALI)'!$X89,'[3]PB(AMALI'!$AG89)*PBAMALI7%,"")</f>
        <v/>
      </c>
      <c r="Y89" s="469" t="str">
        <f>IFERROR(AVERAGE('PB(AMALI)'!$N89,'PB(AMALI)'!$Y89,'PB(AMALI)'!$AJ89)*PBAMALI8%,"")</f>
        <v/>
      </c>
      <c r="Z89" s="469" t="str">
        <f>IFERROR(AVERAGE('PB(AMALI)'!$O89,'PB(AMALI)'!$Z89,'PB(AMALI)'!$AK89)*PBAMALI9%,"")</f>
        <v/>
      </c>
      <c r="AA89" s="469" t="str">
        <f>IFERROR(AVERAGE('PB(AMALI)'!$P89,'PB(AMALI)'!$AA89,'PB(AMALI)'!$AL89)*PBAMALI10%,"")</f>
        <v/>
      </c>
      <c r="AB89" s="470" t="str">
        <f t="shared" si="4"/>
        <v/>
      </c>
      <c r="AC89" s="474" t="str">
        <f t="shared" si="5"/>
        <v/>
      </c>
    </row>
    <row r="90" spans="1:29" ht="19.899999999999999" customHeight="1">
      <c r="A90" s="6">
        <v>79</v>
      </c>
      <c r="B90" s="425" t="str">
        <f>IF(OR(F90=0,F90=""),"",'DAFTAR PELAJAR'!B86)</f>
        <v>MOHAMAD SAFWAN BIN MOHD KASIM</v>
      </c>
      <c r="C90" s="381" t="str">
        <f>IF(OR(F90=0,F90=""),"",'DAFTAR PELAJAR'!C86)</f>
        <v>4 MTA</v>
      </c>
      <c r="D90" s="472" t="str">
        <f>IF(OR(F90=0,F90=""),"",'DAFTAR PELAJAR'!D86)</f>
        <v>980609115649</v>
      </c>
      <c r="E90" s="381" t="str">
        <f>IF(OR(F90=0,F90=""),"",'DAFTAR PELAJAR'!E86)</f>
        <v>K591CMTA012</v>
      </c>
      <c r="F90" s="473">
        <f>IF('DAFTAR PELAJAR'!J86=0,"",'DAFTAR PELAJAR'!J86)</f>
        <v>1</v>
      </c>
      <c r="G90" s="4" t="str">
        <f>IFERROR(AVERAGE('PB(TEORI)'!$G90,'PB(TEORI)'!$R90,'PB(TEORI)'!$AC90)*PBTEORI1%,"")</f>
        <v/>
      </c>
      <c r="H90" s="456" t="str">
        <f>IFERROR(AVERAGE('PB(TEORI)'!$H90,'PB(TEORI)'!$S90,'PB(TEORI)'!$AD90)*PBTEORI2%,"")</f>
        <v/>
      </c>
      <c r="I90" s="456" t="str">
        <f>IFERROR(AVERAGE('PB(TEORI)'!$I90,'PB(TEORI)'!$T90,'PB(TEORI)'!$AE90)*PBTEORI3%,"")</f>
        <v/>
      </c>
      <c r="J90" s="456" t="str">
        <f>IFERROR(AVERAGE('PB(TEORI)'!$J90,'PB(TEORI)'!$U90,'PB(TEORI)'!$AF90)*PBTEORI4%,"")</f>
        <v/>
      </c>
      <c r="K90" s="456" t="str">
        <f>IFERROR(AVERAGE('PB(TEORI)'!$K90,'PB(TEORI)'!$V90,'PB(TEORI)'!$AG90)*PBTEORI5%,"")</f>
        <v/>
      </c>
      <c r="L90" s="456" t="str">
        <f>IFERROR(AVERAGE('PB(TEORI)'!$L90,'PB(TEORI)'!$W90,'PB(TEORI)'!$AH90)*PBTEORI6%,"")</f>
        <v/>
      </c>
      <c r="M90" s="456" t="str">
        <f>IFERROR(AVERAGE('PB(TEORI)'!$M90,'PB(TEORI)'!$X90,'[2]PB(TEORI'!$AG90)*PBTEORI7%,"")</f>
        <v/>
      </c>
      <c r="N90" s="467" t="str">
        <f>IFERROR(AVERAGE('PB(TEORI)'!$N90,'PB(TEORI)'!$Y90,'PB(TEORI)'!$AJ90)*PBTEORI8%,"")</f>
        <v/>
      </c>
      <c r="O90" s="467" t="str">
        <f>IFERROR(AVERAGE('PB(TEORI)'!$O90,'PB(TEORI)'!$Z90,'PB(TEORI)'!$AK90)*PBTEORI9%,"")</f>
        <v/>
      </c>
      <c r="P90" s="467" t="str">
        <f>IFERROR(AVERAGE('PB(TEORI)'!$P90,'PB(TEORI)'!$AA90,'PB(TEORI)'!$AL90)*PBTEORI10%,"")</f>
        <v/>
      </c>
      <c r="Q90" s="468" t="str">
        <f t="shared" si="3"/>
        <v/>
      </c>
      <c r="R90" s="469" t="str">
        <f>IFERROR(AVERAGE('PB(AMALI)'!$G90,'PB(AMALI)'!$R90,'PB(AMALI)'!$AC90)*PBAMALI1%,"")</f>
        <v/>
      </c>
      <c r="S90" s="469" t="str">
        <f>IFERROR(AVERAGE('PB(AMALI)'!$H90,'PB(AMALI)'!$S90,'PB(AMALI)'!$AD90)*PBAMALI2%,"")</f>
        <v/>
      </c>
      <c r="T90" s="469" t="str">
        <f>IFERROR(AVERAGE('PB(AMALI)'!$I90,'PB(AMALI)'!$T90,'PB(AMALI)'!$AE90)*PBAMALI3%,"")</f>
        <v/>
      </c>
      <c r="U90" s="469" t="str">
        <f>IFERROR(AVERAGE('PB(AMALI)'!$J90,'PB(AMALI)'!$U90,'PB(AMALI)'!$AF90)*PBAMALI4%,"")</f>
        <v/>
      </c>
      <c r="V90" s="469" t="str">
        <f>IFERROR(AVERAGE('PB(AMALI)'!$K90,'PB(AMALI)'!$V90,'PB(AMALI)'!$AG90)*PBAMALI5%,"")</f>
        <v/>
      </c>
      <c r="W90" s="469" t="str">
        <f>IFERROR(AVERAGE('PB(AMALI)'!$L90,'PB(AMALI)'!$W90,'PB(AMALI)'!$AH90)*PBAMALI6%,"")</f>
        <v/>
      </c>
      <c r="X90" s="469" t="str">
        <f>IFERROR(AVERAGE('PB(AMALI)'!$M90,'PB(AMALI)'!$X90,'[3]PB(AMALI'!$AG90)*PBAMALI7%,"")</f>
        <v/>
      </c>
      <c r="Y90" s="469" t="str">
        <f>IFERROR(AVERAGE('PB(AMALI)'!$N90,'PB(AMALI)'!$Y90,'PB(AMALI)'!$AJ90)*PBAMALI8%,"")</f>
        <v/>
      </c>
      <c r="Z90" s="469" t="str">
        <f>IFERROR(AVERAGE('PB(AMALI)'!$O90,'PB(AMALI)'!$Z90,'PB(AMALI)'!$AK90)*PBAMALI9%,"")</f>
        <v/>
      </c>
      <c r="AA90" s="469" t="str">
        <f>IFERROR(AVERAGE('PB(AMALI)'!$P90,'PB(AMALI)'!$AA90,'PB(AMALI)'!$AL90)*PBAMALI10%,"")</f>
        <v/>
      </c>
      <c r="AB90" s="470" t="str">
        <f t="shared" si="4"/>
        <v/>
      </c>
      <c r="AC90" s="474" t="str">
        <f t="shared" si="5"/>
        <v/>
      </c>
    </row>
    <row r="91" spans="1:29" ht="19.899999999999999" customHeight="1">
      <c r="A91" s="6">
        <v>80</v>
      </c>
      <c r="B91" s="425" t="str">
        <f>IF(OR(F91=0,F91=""),"",'DAFTAR PELAJAR'!B87)</f>
        <v>MOHD ALIF HAKIMI BIN MOHD NORDIN</v>
      </c>
      <c r="C91" s="381" t="str">
        <f>IF(OR(F91=0,F91=""),"",'DAFTAR PELAJAR'!C87)</f>
        <v>4 MTA</v>
      </c>
      <c r="D91" s="472">
        <f>IF(OR(F91=0,F91=""),"",'DAFTAR PELAJAR'!D87)</f>
        <v>980218065699</v>
      </c>
      <c r="E91" s="381" t="str">
        <f>IF(OR(F91=0,F91=""),"",'DAFTAR PELAJAR'!E87)</f>
        <v>K591CMTA014</v>
      </c>
      <c r="F91" s="473">
        <f>IF('DAFTAR PELAJAR'!J87=0,"",'DAFTAR PELAJAR'!J87)</f>
        <v>1</v>
      </c>
      <c r="G91" s="4" t="str">
        <f>IFERROR(AVERAGE('PB(TEORI)'!$G91,'PB(TEORI)'!$R91,'PB(TEORI)'!$AC91)*PBTEORI1%,"")</f>
        <v/>
      </c>
      <c r="H91" s="456" t="str">
        <f>IFERROR(AVERAGE('PB(TEORI)'!$H91,'PB(TEORI)'!$S91,'PB(TEORI)'!$AD91)*PBTEORI2%,"")</f>
        <v/>
      </c>
      <c r="I91" s="456" t="str">
        <f>IFERROR(AVERAGE('PB(TEORI)'!$I91,'PB(TEORI)'!$T91,'PB(TEORI)'!$AE91)*PBTEORI3%,"")</f>
        <v/>
      </c>
      <c r="J91" s="456" t="str">
        <f>IFERROR(AVERAGE('PB(TEORI)'!$J91,'PB(TEORI)'!$U91,'PB(TEORI)'!$AF91)*PBTEORI4%,"")</f>
        <v/>
      </c>
      <c r="K91" s="456" t="str">
        <f>IFERROR(AVERAGE('PB(TEORI)'!$K91,'PB(TEORI)'!$V91,'PB(TEORI)'!$AG91)*PBTEORI5%,"")</f>
        <v/>
      </c>
      <c r="L91" s="456" t="str">
        <f>IFERROR(AVERAGE('PB(TEORI)'!$L91,'PB(TEORI)'!$W91,'PB(TEORI)'!$AH91)*PBTEORI6%,"")</f>
        <v/>
      </c>
      <c r="M91" s="456" t="str">
        <f>IFERROR(AVERAGE('PB(TEORI)'!$M91,'PB(TEORI)'!$X91,'[2]PB(TEORI'!$AG91)*PBTEORI7%,"")</f>
        <v/>
      </c>
      <c r="N91" s="467" t="str">
        <f>IFERROR(AVERAGE('PB(TEORI)'!$N91,'PB(TEORI)'!$Y91,'PB(TEORI)'!$AJ91)*PBTEORI8%,"")</f>
        <v/>
      </c>
      <c r="O91" s="467" t="str">
        <f>IFERROR(AVERAGE('PB(TEORI)'!$O91,'PB(TEORI)'!$Z91,'PB(TEORI)'!$AK91)*PBTEORI9%,"")</f>
        <v/>
      </c>
      <c r="P91" s="467" t="str">
        <f>IFERROR(AVERAGE('PB(TEORI)'!$P91,'PB(TEORI)'!$AA91,'PB(TEORI)'!$AL91)*PBTEORI10%,"")</f>
        <v/>
      </c>
      <c r="Q91" s="468" t="str">
        <f t="shared" si="3"/>
        <v/>
      </c>
      <c r="R91" s="469" t="str">
        <f>IFERROR(AVERAGE('PB(AMALI)'!$G91,'PB(AMALI)'!$R91,'PB(AMALI)'!$AC91)*PBAMALI1%,"")</f>
        <v/>
      </c>
      <c r="S91" s="469" t="str">
        <f>IFERROR(AVERAGE('PB(AMALI)'!$H91,'PB(AMALI)'!$S91,'PB(AMALI)'!$AD91)*PBAMALI2%,"")</f>
        <v/>
      </c>
      <c r="T91" s="469" t="str">
        <f>IFERROR(AVERAGE('PB(AMALI)'!$I91,'PB(AMALI)'!$T91,'PB(AMALI)'!$AE91)*PBAMALI3%,"")</f>
        <v/>
      </c>
      <c r="U91" s="469" t="str">
        <f>IFERROR(AVERAGE('PB(AMALI)'!$J91,'PB(AMALI)'!$U91,'PB(AMALI)'!$AF91)*PBAMALI4%,"")</f>
        <v/>
      </c>
      <c r="V91" s="469" t="str">
        <f>IFERROR(AVERAGE('PB(AMALI)'!$K91,'PB(AMALI)'!$V91,'PB(AMALI)'!$AG91)*PBAMALI5%,"")</f>
        <v/>
      </c>
      <c r="W91" s="469" t="str">
        <f>IFERROR(AVERAGE('PB(AMALI)'!$L91,'PB(AMALI)'!$W91,'PB(AMALI)'!$AH91)*PBAMALI6%,"")</f>
        <v/>
      </c>
      <c r="X91" s="469" t="str">
        <f>IFERROR(AVERAGE('PB(AMALI)'!$M91,'PB(AMALI)'!$X91,'[3]PB(AMALI'!$AG91)*PBAMALI7%,"")</f>
        <v/>
      </c>
      <c r="Y91" s="469" t="str">
        <f>IFERROR(AVERAGE('PB(AMALI)'!$N91,'PB(AMALI)'!$Y91,'PB(AMALI)'!$AJ91)*PBAMALI8%,"")</f>
        <v/>
      </c>
      <c r="Z91" s="469" t="str">
        <f>IFERROR(AVERAGE('PB(AMALI)'!$O91,'PB(AMALI)'!$Z91,'PB(AMALI)'!$AK91)*PBAMALI9%,"")</f>
        <v/>
      </c>
      <c r="AA91" s="469" t="str">
        <f>IFERROR(AVERAGE('PB(AMALI)'!$P91,'PB(AMALI)'!$AA91,'PB(AMALI)'!$AL91)*PBAMALI10%,"")</f>
        <v/>
      </c>
      <c r="AB91" s="470" t="str">
        <f t="shared" si="4"/>
        <v/>
      </c>
      <c r="AC91" s="474" t="str">
        <f t="shared" si="5"/>
        <v/>
      </c>
    </row>
    <row r="92" spans="1:29" ht="19.899999999999999" customHeight="1">
      <c r="A92" s="6">
        <v>81</v>
      </c>
      <c r="B92" s="425" t="str">
        <f>IF(OR(F92=0,F92=""),"",'DAFTAR PELAJAR'!B88)</f>
        <v>MOHD AMIRUL ASYRAF BIN HAFIZAN</v>
      </c>
      <c r="C92" s="381" t="str">
        <f>IF(OR(F92=0,F92=""),"",'DAFTAR PELAJAR'!C88)</f>
        <v>4 MTA</v>
      </c>
      <c r="D92" s="472" t="str">
        <f>IF(OR(F92=0,F92=""),"",'DAFTAR PELAJAR'!D88)</f>
        <v>980823065347</v>
      </c>
      <c r="E92" s="381" t="str">
        <f>IF(OR(F92=0,F92=""),"",'DAFTAR PELAJAR'!E88)</f>
        <v>K591CMTA015</v>
      </c>
      <c r="F92" s="473">
        <f>IF('DAFTAR PELAJAR'!J88=0,"",'DAFTAR PELAJAR'!J88)</f>
        <v>1</v>
      </c>
      <c r="G92" s="4" t="str">
        <f>IFERROR(AVERAGE('PB(TEORI)'!$G92,'PB(TEORI)'!$R92,'PB(TEORI)'!$AC92)*PBTEORI1%,"")</f>
        <v/>
      </c>
      <c r="H92" s="456" t="str">
        <f>IFERROR(AVERAGE('PB(TEORI)'!$H92,'PB(TEORI)'!$S92,'PB(TEORI)'!$AD92)*PBTEORI2%,"")</f>
        <v/>
      </c>
      <c r="I92" s="456" t="str">
        <f>IFERROR(AVERAGE('PB(TEORI)'!$I92,'PB(TEORI)'!$T92,'PB(TEORI)'!$AE92)*PBTEORI3%,"")</f>
        <v/>
      </c>
      <c r="J92" s="456" t="str">
        <f>IFERROR(AVERAGE('PB(TEORI)'!$J92,'PB(TEORI)'!$U92,'PB(TEORI)'!$AF92)*PBTEORI4%,"")</f>
        <v/>
      </c>
      <c r="K92" s="456" t="str">
        <f>IFERROR(AVERAGE('PB(TEORI)'!$K92,'PB(TEORI)'!$V92,'PB(TEORI)'!$AG92)*PBTEORI5%,"")</f>
        <v/>
      </c>
      <c r="L92" s="456" t="str">
        <f>IFERROR(AVERAGE('PB(TEORI)'!$L92,'PB(TEORI)'!$W92,'PB(TEORI)'!$AH92)*PBTEORI6%,"")</f>
        <v/>
      </c>
      <c r="M92" s="456" t="str">
        <f>IFERROR(AVERAGE('PB(TEORI)'!$M92,'PB(TEORI)'!$X92,'[2]PB(TEORI'!$AG92)*PBTEORI7%,"")</f>
        <v/>
      </c>
      <c r="N92" s="467" t="str">
        <f>IFERROR(AVERAGE('PB(TEORI)'!$N92,'PB(TEORI)'!$Y92,'PB(TEORI)'!$AJ92)*PBTEORI8%,"")</f>
        <v/>
      </c>
      <c r="O92" s="467" t="str">
        <f>IFERROR(AVERAGE('PB(TEORI)'!$O92,'PB(TEORI)'!$Z92,'PB(TEORI)'!$AK92)*PBTEORI9%,"")</f>
        <v/>
      </c>
      <c r="P92" s="467" t="str">
        <f>IFERROR(AVERAGE('PB(TEORI)'!$P92,'PB(TEORI)'!$AA92,'PB(TEORI)'!$AL92)*PBTEORI10%,"")</f>
        <v/>
      </c>
      <c r="Q92" s="468" t="str">
        <f t="shared" si="3"/>
        <v/>
      </c>
      <c r="R92" s="469" t="str">
        <f>IFERROR(AVERAGE('PB(AMALI)'!$G92,'PB(AMALI)'!$R92,'PB(AMALI)'!$AC92)*PBAMALI1%,"")</f>
        <v/>
      </c>
      <c r="S92" s="469" t="str">
        <f>IFERROR(AVERAGE('PB(AMALI)'!$H92,'PB(AMALI)'!$S92,'PB(AMALI)'!$AD92)*PBAMALI2%,"")</f>
        <v/>
      </c>
      <c r="T92" s="469" t="str">
        <f>IFERROR(AVERAGE('PB(AMALI)'!$I92,'PB(AMALI)'!$T92,'PB(AMALI)'!$AE92)*PBAMALI3%,"")</f>
        <v/>
      </c>
      <c r="U92" s="469" t="str">
        <f>IFERROR(AVERAGE('PB(AMALI)'!$J92,'PB(AMALI)'!$U92,'PB(AMALI)'!$AF92)*PBAMALI4%,"")</f>
        <v/>
      </c>
      <c r="V92" s="469" t="str">
        <f>IFERROR(AVERAGE('PB(AMALI)'!$K92,'PB(AMALI)'!$V92,'PB(AMALI)'!$AG92)*PBAMALI5%,"")</f>
        <v/>
      </c>
      <c r="W92" s="469" t="str">
        <f>IFERROR(AVERAGE('PB(AMALI)'!$L92,'PB(AMALI)'!$W92,'PB(AMALI)'!$AH92)*PBAMALI6%,"")</f>
        <v/>
      </c>
      <c r="X92" s="469" t="str">
        <f>IFERROR(AVERAGE('PB(AMALI)'!$M92,'PB(AMALI)'!$X92,'[3]PB(AMALI'!$AG92)*PBAMALI7%,"")</f>
        <v/>
      </c>
      <c r="Y92" s="469" t="str">
        <f>IFERROR(AVERAGE('PB(AMALI)'!$N92,'PB(AMALI)'!$Y92,'PB(AMALI)'!$AJ92)*PBAMALI8%,"")</f>
        <v/>
      </c>
      <c r="Z92" s="469" t="str">
        <f>IFERROR(AVERAGE('PB(AMALI)'!$O92,'PB(AMALI)'!$Z92,'PB(AMALI)'!$AK92)*PBAMALI9%,"")</f>
        <v/>
      </c>
      <c r="AA92" s="469" t="str">
        <f>IFERROR(AVERAGE('PB(AMALI)'!$P92,'PB(AMALI)'!$AA92,'PB(AMALI)'!$AL92)*PBAMALI10%,"")</f>
        <v/>
      </c>
      <c r="AB92" s="470" t="str">
        <f t="shared" si="4"/>
        <v/>
      </c>
      <c r="AC92" s="474" t="str">
        <f t="shared" si="5"/>
        <v/>
      </c>
    </row>
    <row r="93" spans="1:29" ht="19.899999999999999" customHeight="1">
      <c r="A93" s="6">
        <v>82</v>
      </c>
      <c r="B93" s="425" t="str">
        <f>IF(OR(F93=0,F93=""),"",'DAFTAR PELAJAR'!B89)</f>
        <v>MOHD HANIF HAKIMI BIN MAT JAEH</v>
      </c>
      <c r="C93" s="381" t="str">
        <f>IF(OR(F93=0,F93=""),"",'DAFTAR PELAJAR'!C89)</f>
        <v>4 MTA</v>
      </c>
      <c r="D93" s="472" t="str">
        <f>IF(OR(F93=0,F93=""),"",'DAFTAR PELAJAR'!D89)</f>
        <v>980303065431</v>
      </c>
      <c r="E93" s="381" t="str">
        <f>IF(OR(F93=0,F93=""),"",'DAFTAR PELAJAR'!E89)</f>
        <v>K591CMTA016</v>
      </c>
      <c r="F93" s="473">
        <f>IF('DAFTAR PELAJAR'!J89=0,"",'DAFTAR PELAJAR'!J89)</f>
        <v>1</v>
      </c>
      <c r="G93" s="4" t="str">
        <f>IFERROR(AVERAGE('PB(TEORI)'!$G93,'PB(TEORI)'!$R93,'PB(TEORI)'!$AC93)*PBTEORI1%,"")</f>
        <v/>
      </c>
      <c r="H93" s="456" t="str">
        <f>IFERROR(AVERAGE('PB(TEORI)'!$H93,'PB(TEORI)'!$S93,'PB(TEORI)'!$AD93)*PBTEORI2%,"")</f>
        <v/>
      </c>
      <c r="I93" s="456" t="str">
        <f>IFERROR(AVERAGE('PB(TEORI)'!$I93,'PB(TEORI)'!$T93,'PB(TEORI)'!$AE93)*PBTEORI3%,"")</f>
        <v/>
      </c>
      <c r="J93" s="456" t="str">
        <f>IFERROR(AVERAGE('PB(TEORI)'!$J93,'PB(TEORI)'!$U93,'PB(TEORI)'!$AF93)*PBTEORI4%,"")</f>
        <v/>
      </c>
      <c r="K93" s="456" t="str">
        <f>IFERROR(AVERAGE('PB(TEORI)'!$K93,'PB(TEORI)'!$V93,'PB(TEORI)'!$AG93)*PBTEORI5%,"")</f>
        <v/>
      </c>
      <c r="L93" s="456" t="str">
        <f>IFERROR(AVERAGE('PB(TEORI)'!$L93,'PB(TEORI)'!$W93,'PB(TEORI)'!$AH93)*PBTEORI6%,"")</f>
        <v/>
      </c>
      <c r="M93" s="456" t="str">
        <f>IFERROR(AVERAGE('PB(TEORI)'!$M93,'PB(TEORI)'!$X93,'[2]PB(TEORI'!$AG93)*PBTEORI7%,"")</f>
        <v/>
      </c>
      <c r="N93" s="467" t="str">
        <f>IFERROR(AVERAGE('PB(TEORI)'!$N93,'PB(TEORI)'!$Y93,'PB(TEORI)'!$AJ93)*PBTEORI8%,"")</f>
        <v/>
      </c>
      <c r="O93" s="467" t="str">
        <f>IFERROR(AVERAGE('PB(TEORI)'!$O93,'PB(TEORI)'!$Z93,'PB(TEORI)'!$AK93)*PBTEORI9%,"")</f>
        <v/>
      </c>
      <c r="P93" s="467" t="str">
        <f>IFERROR(AVERAGE('PB(TEORI)'!$P93,'PB(TEORI)'!$AA93,'PB(TEORI)'!$AL93)*PBTEORI10%,"")</f>
        <v/>
      </c>
      <c r="Q93" s="468" t="str">
        <f t="shared" si="3"/>
        <v/>
      </c>
      <c r="R93" s="469" t="str">
        <f>IFERROR(AVERAGE('PB(AMALI)'!$G93,'PB(AMALI)'!$R93,'PB(AMALI)'!$AC93)*PBAMALI1%,"")</f>
        <v/>
      </c>
      <c r="S93" s="469" t="str">
        <f>IFERROR(AVERAGE('PB(AMALI)'!$H93,'PB(AMALI)'!$S93,'PB(AMALI)'!$AD93)*PBAMALI2%,"")</f>
        <v/>
      </c>
      <c r="T93" s="469" t="str">
        <f>IFERROR(AVERAGE('PB(AMALI)'!$I93,'PB(AMALI)'!$T93,'PB(AMALI)'!$AE93)*PBAMALI3%,"")</f>
        <v/>
      </c>
      <c r="U93" s="469" t="str">
        <f>IFERROR(AVERAGE('PB(AMALI)'!$J93,'PB(AMALI)'!$U93,'PB(AMALI)'!$AF93)*PBAMALI4%,"")</f>
        <v/>
      </c>
      <c r="V93" s="469" t="str">
        <f>IFERROR(AVERAGE('PB(AMALI)'!$K93,'PB(AMALI)'!$V93,'PB(AMALI)'!$AG93)*PBAMALI5%,"")</f>
        <v/>
      </c>
      <c r="W93" s="469" t="str">
        <f>IFERROR(AVERAGE('PB(AMALI)'!$L93,'PB(AMALI)'!$W93,'PB(AMALI)'!$AH93)*PBAMALI6%,"")</f>
        <v/>
      </c>
      <c r="X93" s="469" t="str">
        <f>IFERROR(AVERAGE('PB(AMALI)'!$M93,'PB(AMALI)'!$X93,'[3]PB(AMALI'!$AG93)*PBAMALI7%,"")</f>
        <v/>
      </c>
      <c r="Y93" s="469" t="str">
        <f>IFERROR(AVERAGE('PB(AMALI)'!$N93,'PB(AMALI)'!$Y93,'PB(AMALI)'!$AJ93)*PBAMALI8%,"")</f>
        <v/>
      </c>
      <c r="Z93" s="469" t="str">
        <f>IFERROR(AVERAGE('PB(AMALI)'!$O93,'PB(AMALI)'!$Z93,'PB(AMALI)'!$AK93)*PBAMALI9%,"")</f>
        <v/>
      </c>
      <c r="AA93" s="469" t="str">
        <f>IFERROR(AVERAGE('PB(AMALI)'!$P93,'PB(AMALI)'!$AA93,'PB(AMALI)'!$AL93)*PBAMALI10%,"")</f>
        <v/>
      </c>
      <c r="AB93" s="470" t="str">
        <f t="shared" si="4"/>
        <v/>
      </c>
      <c r="AC93" s="474" t="str">
        <f t="shared" si="5"/>
        <v/>
      </c>
    </row>
    <row r="94" spans="1:29" ht="19.899999999999999" customHeight="1">
      <c r="A94" s="6">
        <v>83</v>
      </c>
      <c r="B94" s="425" t="str">
        <f>IF(OR(F94=0,F94=""),"",'DAFTAR PELAJAR'!B90)</f>
        <v>MUHAMAD ALIF BIN ZAINA</v>
      </c>
      <c r="C94" s="381" t="str">
        <f>IF(OR(F94=0,F94=""),"",'DAFTAR PELAJAR'!C90)</f>
        <v>4 MTA</v>
      </c>
      <c r="D94" s="472" t="str">
        <f>IF(OR(F94=0,F94=""),"",'DAFTAR PELAJAR'!D90)</f>
        <v>981008065521</v>
      </c>
      <c r="E94" s="381" t="str">
        <f>IF(OR(F94=0,F94=""),"",'DAFTAR PELAJAR'!E90)</f>
        <v>K591CMTA017</v>
      </c>
      <c r="F94" s="473">
        <f>IF('DAFTAR PELAJAR'!J90=0,"",'DAFTAR PELAJAR'!J90)</f>
        <v>1</v>
      </c>
      <c r="G94" s="4" t="str">
        <f>IFERROR(AVERAGE('PB(TEORI)'!$G94,'PB(TEORI)'!$R94,'PB(TEORI)'!$AC94)*PBTEORI1%,"")</f>
        <v/>
      </c>
      <c r="H94" s="456" t="str">
        <f>IFERROR(AVERAGE('PB(TEORI)'!$H94,'PB(TEORI)'!$S94,'PB(TEORI)'!$AD94)*PBTEORI2%,"")</f>
        <v/>
      </c>
      <c r="I94" s="456" t="str">
        <f>IFERROR(AVERAGE('PB(TEORI)'!$I94,'PB(TEORI)'!$T94,'PB(TEORI)'!$AE94)*PBTEORI3%,"")</f>
        <v/>
      </c>
      <c r="J94" s="456" t="str">
        <f>IFERROR(AVERAGE('PB(TEORI)'!$J94,'PB(TEORI)'!$U94,'PB(TEORI)'!$AF94)*PBTEORI4%,"")</f>
        <v/>
      </c>
      <c r="K94" s="456" t="str">
        <f>IFERROR(AVERAGE('PB(TEORI)'!$K94,'PB(TEORI)'!$V94,'PB(TEORI)'!$AG94)*PBTEORI5%,"")</f>
        <v/>
      </c>
      <c r="L94" s="456" t="str">
        <f>IFERROR(AVERAGE('PB(TEORI)'!$L94,'PB(TEORI)'!$W94,'PB(TEORI)'!$AH94)*PBTEORI6%,"")</f>
        <v/>
      </c>
      <c r="M94" s="456" t="str">
        <f>IFERROR(AVERAGE('PB(TEORI)'!$M94,'PB(TEORI)'!$X94,'[2]PB(TEORI'!$AG94)*PBTEORI7%,"")</f>
        <v/>
      </c>
      <c r="N94" s="467" t="str">
        <f>IFERROR(AVERAGE('PB(TEORI)'!$N94,'PB(TEORI)'!$Y94,'PB(TEORI)'!$AJ94)*PBTEORI8%,"")</f>
        <v/>
      </c>
      <c r="O94" s="467" t="str">
        <f>IFERROR(AVERAGE('PB(TEORI)'!$O94,'PB(TEORI)'!$Z94,'PB(TEORI)'!$AK94)*PBTEORI9%,"")</f>
        <v/>
      </c>
      <c r="P94" s="467" t="str">
        <f>IFERROR(AVERAGE('PB(TEORI)'!$P94,'PB(TEORI)'!$AA94,'PB(TEORI)'!$AL94)*PBTEORI10%,"")</f>
        <v/>
      </c>
      <c r="Q94" s="468" t="str">
        <f t="shared" si="3"/>
        <v/>
      </c>
      <c r="R94" s="469" t="str">
        <f>IFERROR(AVERAGE('PB(AMALI)'!$G94,'PB(AMALI)'!$R94,'PB(AMALI)'!$AC94)*PBAMALI1%,"")</f>
        <v/>
      </c>
      <c r="S94" s="469" t="str">
        <f>IFERROR(AVERAGE('PB(AMALI)'!$H94,'PB(AMALI)'!$S94,'PB(AMALI)'!$AD94)*PBAMALI2%,"")</f>
        <v/>
      </c>
      <c r="T94" s="469" t="str">
        <f>IFERROR(AVERAGE('PB(AMALI)'!$I94,'PB(AMALI)'!$T94,'PB(AMALI)'!$AE94)*PBAMALI3%,"")</f>
        <v/>
      </c>
      <c r="U94" s="469" t="str">
        <f>IFERROR(AVERAGE('PB(AMALI)'!$J94,'PB(AMALI)'!$U94,'PB(AMALI)'!$AF94)*PBAMALI4%,"")</f>
        <v/>
      </c>
      <c r="V94" s="469" t="str">
        <f>IFERROR(AVERAGE('PB(AMALI)'!$K94,'PB(AMALI)'!$V94,'PB(AMALI)'!$AG94)*PBAMALI5%,"")</f>
        <v/>
      </c>
      <c r="W94" s="469" t="str">
        <f>IFERROR(AVERAGE('PB(AMALI)'!$L94,'PB(AMALI)'!$W94,'PB(AMALI)'!$AH94)*PBAMALI6%,"")</f>
        <v/>
      </c>
      <c r="X94" s="469" t="str">
        <f>IFERROR(AVERAGE('PB(AMALI)'!$M94,'PB(AMALI)'!$X94,'[3]PB(AMALI'!$AG94)*PBAMALI7%,"")</f>
        <v/>
      </c>
      <c r="Y94" s="469" t="str">
        <f>IFERROR(AVERAGE('PB(AMALI)'!$N94,'PB(AMALI)'!$Y94,'PB(AMALI)'!$AJ94)*PBAMALI8%,"")</f>
        <v/>
      </c>
      <c r="Z94" s="469" t="str">
        <f>IFERROR(AVERAGE('PB(AMALI)'!$O94,'PB(AMALI)'!$Z94,'PB(AMALI)'!$AK94)*PBAMALI9%,"")</f>
        <v/>
      </c>
      <c r="AA94" s="469" t="str">
        <f>IFERROR(AVERAGE('PB(AMALI)'!$P94,'PB(AMALI)'!$AA94,'PB(AMALI)'!$AL94)*PBAMALI10%,"")</f>
        <v/>
      </c>
      <c r="AB94" s="470" t="str">
        <f t="shared" si="4"/>
        <v/>
      </c>
      <c r="AC94" s="474" t="str">
        <f t="shared" si="5"/>
        <v/>
      </c>
    </row>
    <row r="95" spans="1:29" ht="19.899999999999999" customHeight="1">
      <c r="A95" s="6">
        <v>84</v>
      </c>
      <c r="B95" s="425" t="str">
        <f>IF(OR(F95=0,F95=""),"",'DAFTAR PELAJAR'!B91)</f>
        <v>MUHAMMAD AKMAL BIN ABU SAKMAH</v>
      </c>
      <c r="C95" s="381" t="str">
        <f>IF(OR(F95=0,F95=""),"",'DAFTAR PELAJAR'!C91)</f>
        <v>4 MTA</v>
      </c>
      <c r="D95" s="472">
        <f>IF(OR(F95=0,F95=""),"",'DAFTAR PELAJAR'!D91)</f>
        <v>980327145313</v>
      </c>
      <c r="E95" s="381" t="str">
        <f>IF(OR(F95=0,F95=""),"",'DAFTAR PELAJAR'!E91)</f>
        <v>K591CMTA018</v>
      </c>
      <c r="F95" s="473">
        <f>IF('DAFTAR PELAJAR'!J91=0,"",'DAFTAR PELAJAR'!J91)</f>
        <v>1</v>
      </c>
      <c r="G95" s="4" t="str">
        <f>IFERROR(AVERAGE('PB(TEORI)'!$G95,'PB(TEORI)'!$R95,'PB(TEORI)'!$AC95)*PBTEORI1%,"")</f>
        <v/>
      </c>
      <c r="H95" s="456" t="str">
        <f>IFERROR(AVERAGE('PB(TEORI)'!$H95,'PB(TEORI)'!$S95,'PB(TEORI)'!$AD95)*PBTEORI2%,"")</f>
        <v/>
      </c>
      <c r="I95" s="456" t="str">
        <f>IFERROR(AVERAGE('PB(TEORI)'!$I95,'PB(TEORI)'!$T95,'PB(TEORI)'!$AE95)*PBTEORI3%,"")</f>
        <v/>
      </c>
      <c r="J95" s="456" t="str">
        <f>IFERROR(AVERAGE('PB(TEORI)'!$J95,'PB(TEORI)'!$U95,'PB(TEORI)'!$AF95)*PBTEORI4%,"")</f>
        <v/>
      </c>
      <c r="K95" s="456" t="str">
        <f>IFERROR(AVERAGE('PB(TEORI)'!$K95,'PB(TEORI)'!$V95,'PB(TEORI)'!$AG95)*PBTEORI5%,"")</f>
        <v/>
      </c>
      <c r="L95" s="456" t="str">
        <f>IFERROR(AVERAGE('PB(TEORI)'!$L95,'PB(TEORI)'!$W95,'PB(TEORI)'!$AH95)*PBTEORI6%,"")</f>
        <v/>
      </c>
      <c r="M95" s="456" t="str">
        <f>IFERROR(AVERAGE('PB(TEORI)'!$M95,'PB(TEORI)'!$X95,'[2]PB(TEORI'!$AG95)*PBTEORI7%,"")</f>
        <v/>
      </c>
      <c r="N95" s="467" t="str">
        <f>IFERROR(AVERAGE('PB(TEORI)'!$N95,'PB(TEORI)'!$Y95,'PB(TEORI)'!$AJ95)*PBTEORI8%,"")</f>
        <v/>
      </c>
      <c r="O95" s="467" t="str">
        <f>IFERROR(AVERAGE('PB(TEORI)'!$O95,'PB(TEORI)'!$Z95,'PB(TEORI)'!$AK95)*PBTEORI9%,"")</f>
        <v/>
      </c>
      <c r="P95" s="467" t="str">
        <f>IFERROR(AVERAGE('PB(TEORI)'!$P95,'PB(TEORI)'!$AA95,'PB(TEORI)'!$AL95)*PBTEORI10%,"")</f>
        <v/>
      </c>
      <c r="Q95" s="468" t="str">
        <f t="shared" si="3"/>
        <v/>
      </c>
      <c r="R95" s="469" t="str">
        <f>IFERROR(AVERAGE('PB(AMALI)'!$G95,'PB(AMALI)'!$R95,'PB(AMALI)'!$AC95)*PBAMALI1%,"")</f>
        <v/>
      </c>
      <c r="S95" s="469" t="str">
        <f>IFERROR(AVERAGE('PB(AMALI)'!$H95,'PB(AMALI)'!$S95,'PB(AMALI)'!$AD95)*PBAMALI2%,"")</f>
        <v/>
      </c>
      <c r="T95" s="469" t="str">
        <f>IFERROR(AVERAGE('PB(AMALI)'!$I95,'PB(AMALI)'!$T95,'PB(AMALI)'!$AE95)*PBAMALI3%,"")</f>
        <v/>
      </c>
      <c r="U95" s="469" t="str">
        <f>IFERROR(AVERAGE('PB(AMALI)'!$J95,'PB(AMALI)'!$U95,'PB(AMALI)'!$AF95)*PBAMALI4%,"")</f>
        <v/>
      </c>
      <c r="V95" s="469" t="str">
        <f>IFERROR(AVERAGE('PB(AMALI)'!$K95,'PB(AMALI)'!$V95,'PB(AMALI)'!$AG95)*PBAMALI5%,"")</f>
        <v/>
      </c>
      <c r="W95" s="469" t="str">
        <f>IFERROR(AVERAGE('PB(AMALI)'!$L95,'PB(AMALI)'!$W95,'PB(AMALI)'!$AH95)*PBAMALI6%,"")</f>
        <v/>
      </c>
      <c r="X95" s="469" t="str">
        <f>IFERROR(AVERAGE('PB(AMALI)'!$M95,'PB(AMALI)'!$X95,'[3]PB(AMALI'!$AG95)*PBAMALI7%,"")</f>
        <v/>
      </c>
      <c r="Y95" s="469" t="str">
        <f>IFERROR(AVERAGE('PB(AMALI)'!$N95,'PB(AMALI)'!$Y95,'PB(AMALI)'!$AJ95)*PBAMALI8%,"")</f>
        <v/>
      </c>
      <c r="Z95" s="469" t="str">
        <f>IFERROR(AVERAGE('PB(AMALI)'!$O95,'PB(AMALI)'!$Z95,'PB(AMALI)'!$AK95)*PBAMALI9%,"")</f>
        <v/>
      </c>
      <c r="AA95" s="469" t="str">
        <f>IFERROR(AVERAGE('PB(AMALI)'!$P95,'PB(AMALI)'!$AA95,'PB(AMALI)'!$AL95)*PBAMALI10%,"")</f>
        <v/>
      </c>
      <c r="AB95" s="470" t="str">
        <f t="shared" si="4"/>
        <v/>
      </c>
      <c r="AC95" s="474" t="str">
        <f t="shared" si="5"/>
        <v/>
      </c>
    </row>
    <row r="96" spans="1:29" ht="19.899999999999999" customHeight="1">
      <c r="A96" s="6">
        <v>85</v>
      </c>
      <c r="B96" s="425" t="str">
        <f>IF(OR(F96=0,F96=""),"",'DAFTAR PELAJAR'!B92)</f>
        <v>MUHAMMAD FAIZ BIN ILIAS</v>
      </c>
      <c r="C96" s="381" t="str">
        <f>IF(OR(F96=0,F96=""),"",'DAFTAR PELAJAR'!C92)</f>
        <v>4 MTA</v>
      </c>
      <c r="D96" s="472" t="str">
        <f>IF(OR(F96=0,F96=""),"",'DAFTAR PELAJAR'!D92)</f>
        <v>980322145277</v>
      </c>
      <c r="E96" s="381" t="str">
        <f>IF(OR(F96=0,F96=""),"",'DAFTAR PELAJAR'!E92)</f>
        <v>K591CMTA019</v>
      </c>
      <c r="F96" s="473">
        <f>IF('DAFTAR PELAJAR'!J92=0,"",'DAFTAR PELAJAR'!J92)</f>
        <v>1</v>
      </c>
      <c r="G96" s="4" t="str">
        <f>IFERROR(AVERAGE('PB(TEORI)'!$G96,'PB(TEORI)'!$R96,'PB(TEORI)'!$AC96)*PBTEORI1%,"")</f>
        <v/>
      </c>
      <c r="H96" s="456" t="str">
        <f>IFERROR(AVERAGE('PB(TEORI)'!$H96,'PB(TEORI)'!$S96,'PB(TEORI)'!$AD96)*PBTEORI2%,"")</f>
        <v/>
      </c>
      <c r="I96" s="456" t="str">
        <f>IFERROR(AVERAGE('PB(TEORI)'!$I96,'PB(TEORI)'!$T96,'PB(TEORI)'!$AE96)*PBTEORI3%,"")</f>
        <v/>
      </c>
      <c r="J96" s="456" t="str">
        <f>IFERROR(AVERAGE('PB(TEORI)'!$J96,'PB(TEORI)'!$U96,'PB(TEORI)'!$AF96)*PBTEORI4%,"")</f>
        <v/>
      </c>
      <c r="K96" s="456" t="str">
        <f>IFERROR(AVERAGE('PB(TEORI)'!$K96,'PB(TEORI)'!$V96,'PB(TEORI)'!$AG96)*PBTEORI5%,"")</f>
        <v/>
      </c>
      <c r="L96" s="456" t="str">
        <f>IFERROR(AVERAGE('PB(TEORI)'!$L96,'PB(TEORI)'!$W96,'PB(TEORI)'!$AH96)*PBTEORI6%,"")</f>
        <v/>
      </c>
      <c r="M96" s="456" t="str">
        <f>IFERROR(AVERAGE('PB(TEORI)'!$M96,'PB(TEORI)'!$X96,'[2]PB(TEORI'!$AG96)*PBTEORI7%,"")</f>
        <v/>
      </c>
      <c r="N96" s="467" t="str">
        <f>IFERROR(AVERAGE('PB(TEORI)'!$N96,'PB(TEORI)'!$Y96,'PB(TEORI)'!$AJ96)*PBTEORI8%,"")</f>
        <v/>
      </c>
      <c r="O96" s="467" t="str">
        <f>IFERROR(AVERAGE('PB(TEORI)'!$O96,'PB(TEORI)'!$Z96,'PB(TEORI)'!$AK96)*PBTEORI9%,"")</f>
        <v/>
      </c>
      <c r="P96" s="467" t="str">
        <f>IFERROR(AVERAGE('PB(TEORI)'!$P96,'PB(TEORI)'!$AA96,'PB(TEORI)'!$AL96)*PBTEORI10%,"")</f>
        <v/>
      </c>
      <c r="Q96" s="468" t="str">
        <f t="shared" si="3"/>
        <v/>
      </c>
      <c r="R96" s="469" t="str">
        <f>IFERROR(AVERAGE('PB(AMALI)'!$G96,'PB(AMALI)'!$R96,'PB(AMALI)'!$AC96)*PBAMALI1%,"")</f>
        <v/>
      </c>
      <c r="S96" s="469" t="str">
        <f>IFERROR(AVERAGE('PB(AMALI)'!$H96,'PB(AMALI)'!$S96,'PB(AMALI)'!$AD96)*PBAMALI2%,"")</f>
        <v/>
      </c>
      <c r="T96" s="469" t="str">
        <f>IFERROR(AVERAGE('PB(AMALI)'!$I96,'PB(AMALI)'!$T96,'PB(AMALI)'!$AE96)*PBAMALI3%,"")</f>
        <v/>
      </c>
      <c r="U96" s="469" t="str">
        <f>IFERROR(AVERAGE('PB(AMALI)'!$J96,'PB(AMALI)'!$U96,'PB(AMALI)'!$AF96)*PBAMALI4%,"")</f>
        <v/>
      </c>
      <c r="V96" s="469" t="str">
        <f>IFERROR(AVERAGE('PB(AMALI)'!$K96,'PB(AMALI)'!$V96,'PB(AMALI)'!$AG96)*PBAMALI5%,"")</f>
        <v/>
      </c>
      <c r="W96" s="469" t="str">
        <f>IFERROR(AVERAGE('PB(AMALI)'!$L96,'PB(AMALI)'!$W96,'PB(AMALI)'!$AH96)*PBAMALI6%,"")</f>
        <v/>
      </c>
      <c r="X96" s="469" t="str">
        <f>IFERROR(AVERAGE('PB(AMALI)'!$M96,'PB(AMALI)'!$X96,'[3]PB(AMALI'!$AG96)*PBAMALI7%,"")</f>
        <v/>
      </c>
      <c r="Y96" s="469" t="str">
        <f>IFERROR(AVERAGE('PB(AMALI)'!$N96,'PB(AMALI)'!$Y96,'PB(AMALI)'!$AJ96)*PBAMALI8%,"")</f>
        <v/>
      </c>
      <c r="Z96" s="469" t="str">
        <f>IFERROR(AVERAGE('PB(AMALI)'!$O96,'PB(AMALI)'!$Z96,'PB(AMALI)'!$AK96)*PBAMALI9%,"")</f>
        <v/>
      </c>
      <c r="AA96" s="469" t="str">
        <f>IFERROR(AVERAGE('PB(AMALI)'!$P96,'PB(AMALI)'!$AA96,'PB(AMALI)'!$AL96)*PBAMALI10%,"")</f>
        <v/>
      </c>
      <c r="AB96" s="470" t="str">
        <f t="shared" si="4"/>
        <v/>
      </c>
      <c r="AC96" s="474" t="str">
        <f t="shared" si="5"/>
        <v/>
      </c>
    </row>
    <row r="97" spans="1:29" ht="19.899999999999999" customHeight="1">
      <c r="A97" s="6">
        <v>86</v>
      </c>
      <c r="B97" s="425" t="str">
        <f>IF(OR(F97=0,F97=""),"",'DAFTAR PELAJAR'!B93)</f>
        <v>MUHAMMAD FIRDAUS BIN ABU BAKAR</v>
      </c>
      <c r="C97" s="381" t="str">
        <f>IF(OR(F97=0,F97=""),"",'DAFTAR PELAJAR'!C93)</f>
        <v>4 MTA</v>
      </c>
      <c r="D97" s="472" t="str">
        <f>IF(OR(F97=0,F97=""),"",'DAFTAR PELAJAR'!D93)</f>
        <v>980805065773</v>
      </c>
      <c r="E97" s="381" t="str">
        <f>IF(OR(F97=0,F97=""),"",'DAFTAR PELAJAR'!E93)</f>
        <v>K591CMTA020</v>
      </c>
      <c r="F97" s="473">
        <f>IF('DAFTAR PELAJAR'!J93=0,"",'DAFTAR PELAJAR'!J93)</f>
        <v>1</v>
      </c>
      <c r="G97" s="4" t="str">
        <f>IFERROR(AVERAGE('PB(TEORI)'!$G97,'PB(TEORI)'!$R97,'PB(TEORI)'!$AC97)*PBTEORI1%,"")</f>
        <v/>
      </c>
      <c r="H97" s="456" t="str">
        <f>IFERROR(AVERAGE('PB(TEORI)'!$H97,'PB(TEORI)'!$S97,'PB(TEORI)'!$AD97)*PBTEORI2%,"")</f>
        <v/>
      </c>
      <c r="I97" s="456" t="str">
        <f>IFERROR(AVERAGE('PB(TEORI)'!$I97,'PB(TEORI)'!$T97,'PB(TEORI)'!$AE97)*PBTEORI3%,"")</f>
        <v/>
      </c>
      <c r="J97" s="456" t="str">
        <f>IFERROR(AVERAGE('PB(TEORI)'!$J97,'PB(TEORI)'!$U97,'PB(TEORI)'!$AF97)*PBTEORI4%,"")</f>
        <v/>
      </c>
      <c r="K97" s="456" t="str">
        <f>IFERROR(AVERAGE('PB(TEORI)'!$K97,'PB(TEORI)'!$V97,'PB(TEORI)'!$AG97)*PBTEORI5%,"")</f>
        <v/>
      </c>
      <c r="L97" s="456" t="str">
        <f>IFERROR(AVERAGE('PB(TEORI)'!$L97,'PB(TEORI)'!$W97,'PB(TEORI)'!$AH97)*PBTEORI6%,"")</f>
        <v/>
      </c>
      <c r="M97" s="456" t="str">
        <f>IFERROR(AVERAGE('PB(TEORI)'!$M97,'PB(TEORI)'!$X97,'[2]PB(TEORI'!$AG97)*PBTEORI7%,"")</f>
        <v/>
      </c>
      <c r="N97" s="467" t="str">
        <f>IFERROR(AVERAGE('PB(TEORI)'!$N97,'PB(TEORI)'!$Y97,'PB(TEORI)'!$AJ97)*PBTEORI8%,"")</f>
        <v/>
      </c>
      <c r="O97" s="467" t="str">
        <f>IFERROR(AVERAGE('PB(TEORI)'!$O97,'PB(TEORI)'!$Z97,'PB(TEORI)'!$AK97)*PBTEORI9%,"")</f>
        <v/>
      </c>
      <c r="P97" s="467" t="str">
        <f>IFERROR(AVERAGE('PB(TEORI)'!$P97,'PB(TEORI)'!$AA97,'PB(TEORI)'!$AL97)*PBTEORI10%,"")</f>
        <v/>
      </c>
      <c r="Q97" s="468" t="str">
        <f t="shared" si="3"/>
        <v/>
      </c>
      <c r="R97" s="469" t="str">
        <f>IFERROR(AVERAGE('PB(AMALI)'!$G97,'PB(AMALI)'!$R97,'PB(AMALI)'!$AC97)*PBAMALI1%,"")</f>
        <v/>
      </c>
      <c r="S97" s="469" t="str">
        <f>IFERROR(AVERAGE('PB(AMALI)'!$H97,'PB(AMALI)'!$S97,'PB(AMALI)'!$AD97)*PBAMALI2%,"")</f>
        <v/>
      </c>
      <c r="T97" s="469" t="str">
        <f>IFERROR(AVERAGE('PB(AMALI)'!$I97,'PB(AMALI)'!$T97,'PB(AMALI)'!$AE97)*PBAMALI3%,"")</f>
        <v/>
      </c>
      <c r="U97" s="469" t="str">
        <f>IFERROR(AVERAGE('PB(AMALI)'!$J97,'PB(AMALI)'!$U97,'PB(AMALI)'!$AF97)*PBAMALI4%,"")</f>
        <v/>
      </c>
      <c r="V97" s="469" t="str">
        <f>IFERROR(AVERAGE('PB(AMALI)'!$K97,'PB(AMALI)'!$V97,'PB(AMALI)'!$AG97)*PBAMALI5%,"")</f>
        <v/>
      </c>
      <c r="W97" s="469" t="str">
        <f>IFERROR(AVERAGE('PB(AMALI)'!$L97,'PB(AMALI)'!$W97,'PB(AMALI)'!$AH97)*PBAMALI6%,"")</f>
        <v/>
      </c>
      <c r="X97" s="469" t="str">
        <f>IFERROR(AVERAGE('PB(AMALI)'!$M97,'PB(AMALI)'!$X97,'[3]PB(AMALI'!$AG97)*PBAMALI7%,"")</f>
        <v/>
      </c>
      <c r="Y97" s="469" t="str">
        <f>IFERROR(AVERAGE('PB(AMALI)'!$N97,'PB(AMALI)'!$Y97,'PB(AMALI)'!$AJ97)*PBAMALI8%,"")</f>
        <v/>
      </c>
      <c r="Z97" s="469" t="str">
        <f>IFERROR(AVERAGE('PB(AMALI)'!$O97,'PB(AMALI)'!$Z97,'PB(AMALI)'!$AK97)*PBAMALI9%,"")</f>
        <v/>
      </c>
      <c r="AA97" s="469" t="str">
        <f>IFERROR(AVERAGE('PB(AMALI)'!$P97,'PB(AMALI)'!$AA97,'PB(AMALI)'!$AL97)*PBAMALI10%,"")</f>
        <v/>
      </c>
      <c r="AB97" s="470" t="str">
        <f t="shared" si="4"/>
        <v/>
      </c>
      <c r="AC97" s="474" t="str">
        <f t="shared" si="5"/>
        <v/>
      </c>
    </row>
    <row r="98" spans="1:29" ht="19.899999999999999" customHeight="1">
      <c r="A98" s="6">
        <v>87</v>
      </c>
      <c r="B98" s="425" t="str">
        <f>IF(OR(F98=0,F98=""),"",'DAFTAR PELAJAR'!B94)</f>
        <v>MUHAMMAD IZUDDIN BIN BAKHTIAR</v>
      </c>
      <c r="C98" s="381" t="str">
        <f>IF(OR(F98=0,F98=""),"",'DAFTAR PELAJAR'!C94)</f>
        <v>4 MTA</v>
      </c>
      <c r="D98" s="472" t="str">
        <f>IF(OR(F98=0,F98=""),"",'DAFTAR PELAJAR'!D94)</f>
        <v>980815065945</v>
      </c>
      <c r="E98" s="381" t="str">
        <f>IF(OR(F98=0,F98=""),"",'DAFTAR PELAJAR'!E94)</f>
        <v>K591CMTA022</v>
      </c>
      <c r="F98" s="473">
        <f>IF('DAFTAR PELAJAR'!J94=0,"",'DAFTAR PELAJAR'!J94)</f>
        <v>1</v>
      </c>
      <c r="G98" s="4" t="str">
        <f>IFERROR(AVERAGE('PB(TEORI)'!$G98,'PB(TEORI)'!$R98,'PB(TEORI)'!$AC98)*PBTEORI1%,"")</f>
        <v/>
      </c>
      <c r="H98" s="456" t="str">
        <f>IFERROR(AVERAGE('PB(TEORI)'!$H98,'PB(TEORI)'!$S98,'PB(TEORI)'!$AD98)*PBTEORI2%,"")</f>
        <v/>
      </c>
      <c r="I98" s="456" t="str">
        <f>IFERROR(AVERAGE('PB(TEORI)'!$I98,'PB(TEORI)'!$T98,'PB(TEORI)'!$AE98)*PBTEORI3%,"")</f>
        <v/>
      </c>
      <c r="J98" s="456" t="str">
        <f>IFERROR(AVERAGE('PB(TEORI)'!$J98,'PB(TEORI)'!$U98,'PB(TEORI)'!$AF98)*PBTEORI4%,"")</f>
        <v/>
      </c>
      <c r="K98" s="456" t="str">
        <f>IFERROR(AVERAGE('PB(TEORI)'!$K98,'PB(TEORI)'!$V98,'PB(TEORI)'!$AG98)*PBTEORI5%,"")</f>
        <v/>
      </c>
      <c r="L98" s="456" t="str">
        <f>IFERROR(AVERAGE('PB(TEORI)'!$L98,'PB(TEORI)'!$W98,'PB(TEORI)'!$AH98)*PBTEORI6%,"")</f>
        <v/>
      </c>
      <c r="M98" s="456" t="str">
        <f>IFERROR(AVERAGE('PB(TEORI)'!$M98,'PB(TEORI)'!$X98,'[2]PB(TEORI'!$AG98)*PBTEORI7%,"")</f>
        <v/>
      </c>
      <c r="N98" s="467" t="str">
        <f>IFERROR(AVERAGE('PB(TEORI)'!$N98,'PB(TEORI)'!$Y98,'PB(TEORI)'!$AJ98)*PBTEORI8%,"")</f>
        <v/>
      </c>
      <c r="O98" s="467" t="str">
        <f>IFERROR(AVERAGE('PB(TEORI)'!$O98,'PB(TEORI)'!$Z98,'PB(TEORI)'!$AK98)*PBTEORI9%,"")</f>
        <v/>
      </c>
      <c r="P98" s="467" t="str">
        <f>IFERROR(AVERAGE('PB(TEORI)'!$P98,'PB(TEORI)'!$AA98,'PB(TEORI)'!$AL98)*PBTEORI10%,"")</f>
        <v/>
      </c>
      <c r="Q98" s="468" t="str">
        <f t="shared" si="3"/>
        <v/>
      </c>
      <c r="R98" s="469" t="str">
        <f>IFERROR(AVERAGE('PB(AMALI)'!$G98,'PB(AMALI)'!$R98,'PB(AMALI)'!$AC98)*PBAMALI1%,"")</f>
        <v/>
      </c>
      <c r="S98" s="469" t="str">
        <f>IFERROR(AVERAGE('PB(AMALI)'!$H98,'PB(AMALI)'!$S98,'PB(AMALI)'!$AD98)*PBAMALI2%,"")</f>
        <v/>
      </c>
      <c r="T98" s="469" t="str">
        <f>IFERROR(AVERAGE('PB(AMALI)'!$I98,'PB(AMALI)'!$T98,'PB(AMALI)'!$AE98)*PBAMALI3%,"")</f>
        <v/>
      </c>
      <c r="U98" s="469" t="str">
        <f>IFERROR(AVERAGE('PB(AMALI)'!$J98,'PB(AMALI)'!$U98,'PB(AMALI)'!$AF98)*PBAMALI4%,"")</f>
        <v/>
      </c>
      <c r="V98" s="469" t="str">
        <f>IFERROR(AVERAGE('PB(AMALI)'!$K98,'PB(AMALI)'!$V98,'PB(AMALI)'!$AG98)*PBAMALI5%,"")</f>
        <v/>
      </c>
      <c r="W98" s="469" t="str">
        <f>IFERROR(AVERAGE('PB(AMALI)'!$L98,'PB(AMALI)'!$W98,'PB(AMALI)'!$AH98)*PBAMALI6%,"")</f>
        <v/>
      </c>
      <c r="X98" s="469" t="str">
        <f>IFERROR(AVERAGE('PB(AMALI)'!$M98,'PB(AMALI)'!$X98,'[3]PB(AMALI'!$AG98)*PBAMALI7%,"")</f>
        <v/>
      </c>
      <c r="Y98" s="469" t="str">
        <f>IFERROR(AVERAGE('PB(AMALI)'!$N98,'PB(AMALI)'!$Y98,'PB(AMALI)'!$AJ98)*PBAMALI8%,"")</f>
        <v/>
      </c>
      <c r="Z98" s="469" t="str">
        <f>IFERROR(AVERAGE('PB(AMALI)'!$O98,'PB(AMALI)'!$Z98,'PB(AMALI)'!$AK98)*PBAMALI9%,"")</f>
        <v/>
      </c>
      <c r="AA98" s="469" t="str">
        <f>IFERROR(AVERAGE('PB(AMALI)'!$P98,'PB(AMALI)'!$AA98,'PB(AMALI)'!$AL98)*PBAMALI10%,"")</f>
        <v/>
      </c>
      <c r="AB98" s="470" t="str">
        <f t="shared" si="4"/>
        <v/>
      </c>
      <c r="AC98" s="474" t="str">
        <f t="shared" si="5"/>
        <v/>
      </c>
    </row>
    <row r="99" spans="1:29" ht="19.899999999999999" customHeight="1">
      <c r="A99" s="6">
        <v>88</v>
      </c>
      <c r="B99" s="425" t="str">
        <f>IF(OR(F99=0,F99=""),"",'DAFTAR PELAJAR'!B95)</f>
        <v>MUHAMMAD JEFFRI BIN JOHARI</v>
      </c>
      <c r="C99" s="381" t="str">
        <f>IF(OR(F99=0,F99=""),"",'DAFTAR PELAJAR'!C95)</f>
        <v>4 MTA</v>
      </c>
      <c r="D99" s="472" t="str">
        <f>IF(OR(F99=0,F99=""),"",'DAFTAR PELAJAR'!D95)</f>
        <v>981014065579</v>
      </c>
      <c r="E99" s="381" t="str">
        <f>IF(OR(F99=0,F99=""),"",'DAFTAR PELAJAR'!E95)</f>
        <v>K591CMTA023</v>
      </c>
      <c r="F99" s="473">
        <f>IF('DAFTAR PELAJAR'!J95=0,"",'DAFTAR PELAJAR'!J95)</f>
        <v>1</v>
      </c>
      <c r="G99" s="4" t="str">
        <f>IFERROR(AVERAGE('PB(TEORI)'!$G99,'PB(TEORI)'!$R99,'PB(TEORI)'!$AC99)*PBTEORI1%,"")</f>
        <v/>
      </c>
      <c r="H99" s="456" t="str">
        <f>IFERROR(AVERAGE('PB(TEORI)'!$H99,'PB(TEORI)'!$S99,'PB(TEORI)'!$AD99)*PBTEORI2%,"")</f>
        <v/>
      </c>
      <c r="I99" s="456" t="str">
        <f>IFERROR(AVERAGE('PB(TEORI)'!$I99,'PB(TEORI)'!$T99,'PB(TEORI)'!$AE99)*PBTEORI3%,"")</f>
        <v/>
      </c>
      <c r="J99" s="456" t="str">
        <f>IFERROR(AVERAGE('PB(TEORI)'!$J99,'PB(TEORI)'!$U99,'PB(TEORI)'!$AF99)*PBTEORI4%,"")</f>
        <v/>
      </c>
      <c r="K99" s="456" t="str">
        <f>IFERROR(AVERAGE('PB(TEORI)'!$K99,'PB(TEORI)'!$V99,'PB(TEORI)'!$AG99)*PBTEORI5%,"")</f>
        <v/>
      </c>
      <c r="L99" s="456" t="str">
        <f>IFERROR(AVERAGE('PB(TEORI)'!$L99,'PB(TEORI)'!$W99,'PB(TEORI)'!$AH99)*PBTEORI6%,"")</f>
        <v/>
      </c>
      <c r="M99" s="456" t="str">
        <f>IFERROR(AVERAGE('PB(TEORI)'!$M99,'PB(TEORI)'!$X99,'[2]PB(TEORI'!$AG99)*PBTEORI7%,"")</f>
        <v/>
      </c>
      <c r="N99" s="467" t="str">
        <f>IFERROR(AVERAGE('PB(TEORI)'!$N99,'PB(TEORI)'!$Y99,'PB(TEORI)'!$AJ99)*PBTEORI8%,"")</f>
        <v/>
      </c>
      <c r="O99" s="467" t="str">
        <f>IFERROR(AVERAGE('PB(TEORI)'!$O99,'PB(TEORI)'!$Z99,'PB(TEORI)'!$AK99)*PBTEORI9%,"")</f>
        <v/>
      </c>
      <c r="P99" s="467" t="str">
        <f>IFERROR(AVERAGE('PB(TEORI)'!$P99,'PB(TEORI)'!$AA99,'PB(TEORI)'!$AL99)*PBTEORI10%,"")</f>
        <v/>
      </c>
      <c r="Q99" s="468" t="str">
        <f t="shared" si="3"/>
        <v/>
      </c>
      <c r="R99" s="469" t="str">
        <f>IFERROR(AVERAGE('PB(AMALI)'!$G99,'PB(AMALI)'!$R99,'PB(AMALI)'!$AC99)*PBAMALI1%,"")</f>
        <v/>
      </c>
      <c r="S99" s="469" t="str">
        <f>IFERROR(AVERAGE('PB(AMALI)'!$H99,'PB(AMALI)'!$S99,'PB(AMALI)'!$AD99)*PBAMALI2%,"")</f>
        <v/>
      </c>
      <c r="T99" s="469" t="str">
        <f>IFERROR(AVERAGE('PB(AMALI)'!$I99,'PB(AMALI)'!$T99,'PB(AMALI)'!$AE99)*PBAMALI3%,"")</f>
        <v/>
      </c>
      <c r="U99" s="469" t="str">
        <f>IFERROR(AVERAGE('PB(AMALI)'!$J99,'PB(AMALI)'!$U99,'PB(AMALI)'!$AF99)*PBAMALI4%,"")</f>
        <v/>
      </c>
      <c r="V99" s="469" t="str">
        <f>IFERROR(AVERAGE('PB(AMALI)'!$K99,'PB(AMALI)'!$V99,'PB(AMALI)'!$AG99)*PBAMALI5%,"")</f>
        <v/>
      </c>
      <c r="W99" s="469" t="str">
        <f>IFERROR(AVERAGE('PB(AMALI)'!$L99,'PB(AMALI)'!$W99,'PB(AMALI)'!$AH99)*PBAMALI6%,"")</f>
        <v/>
      </c>
      <c r="X99" s="469" t="str">
        <f>IFERROR(AVERAGE('PB(AMALI)'!$M99,'PB(AMALI)'!$X99,'[3]PB(AMALI'!$AG99)*PBAMALI7%,"")</f>
        <v/>
      </c>
      <c r="Y99" s="469" t="str">
        <f>IFERROR(AVERAGE('PB(AMALI)'!$N99,'PB(AMALI)'!$Y99,'PB(AMALI)'!$AJ99)*PBAMALI8%,"")</f>
        <v/>
      </c>
      <c r="Z99" s="469" t="str">
        <f>IFERROR(AVERAGE('PB(AMALI)'!$O99,'PB(AMALI)'!$Z99,'PB(AMALI)'!$AK99)*PBAMALI9%,"")</f>
        <v/>
      </c>
      <c r="AA99" s="469" t="str">
        <f>IFERROR(AVERAGE('PB(AMALI)'!$P99,'PB(AMALI)'!$AA99,'PB(AMALI)'!$AL99)*PBAMALI10%,"")</f>
        <v/>
      </c>
      <c r="AB99" s="470" t="str">
        <f t="shared" si="4"/>
        <v/>
      </c>
      <c r="AC99" s="474" t="str">
        <f t="shared" si="5"/>
        <v/>
      </c>
    </row>
    <row r="100" spans="1:29" ht="19.899999999999999" customHeight="1">
      <c r="A100" s="6">
        <v>89</v>
      </c>
      <c r="B100" s="425" t="str">
        <f>IF(OR(F100=0,F100=""),"",'DAFTAR PELAJAR'!B96)</f>
        <v>MUHAMMAD SYAKIRIN BIN SUPARDI</v>
      </c>
      <c r="C100" s="381" t="str">
        <f>IF(OR(F100=0,F100=""),"",'DAFTAR PELAJAR'!C96)</f>
        <v>4 MTA</v>
      </c>
      <c r="D100" s="472" t="str">
        <f>IF(OR(F100=0,F100=""),"",'DAFTAR PELAJAR'!D96)</f>
        <v>980902066065</v>
      </c>
      <c r="E100" s="381" t="str">
        <f>IF(OR(F100=0,F100=""),"",'DAFTAR PELAJAR'!E96)</f>
        <v>K591CMTA025</v>
      </c>
      <c r="F100" s="473">
        <f>IF('DAFTAR PELAJAR'!J96=0,"",'DAFTAR PELAJAR'!J96)</f>
        <v>1</v>
      </c>
      <c r="G100" s="4" t="str">
        <f>IFERROR(AVERAGE('PB(TEORI)'!$G100,'PB(TEORI)'!$R100,'PB(TEORI)'!$AC100)*PBTEORI1%,"")</f>
        <v/>
      </c>
      <c r="H100" s="456" t="str">
        <f>IFERROR(AVERAGE('PB(TEORI)'!$H100,'PB(TEORI)'!$S100,'PB(TEORI)'!$AD100)*PBTEORI2%,"")</f>
        <v/>
      </c>
      <c r="I100" s="456" t="str">
        <f>IFERROR(AVERAGE('PB(TEORI)'!$I100,'PB(TEORI)'!$T100,'PB(TEORI)'!$AE100)*PBTEORI3%,"")</f>
        <v/>
      </c>
      <c r="J100" s="456" t="str">
        <f>IFERROR(AVERAGE('PB(TEORI)'!$J100,'PB(TEORI)'!$U100,'PB(TEORI)'!$AF100)*PBTEORI4%,"")</f>
        <v/>
      </c>
      <c r="K100" s="456" t="str">
        <f>IFERROR(AVERAGE('PB(TEORI)'!$K100,'PB(TEORI)'!$V100,'PB(TEORI)'!$AG100)*PBTEORI5%,"")</f>
        <v/>
      </c>
      <c r="L100" s="456" t="str">
        <f>IFERROR(AVERAGE('PB(TEORI)'!$L100,'PB(TEORI)'!$W100,'PB(TEORI)'!$AH100)*PBTEORI6%,"")</f>
        <v/>
      </c>
      <c r="M100" s="456" t="str">
        <f>IFERROR(AVERAGE('PB(TEORI)'!$M100,'PB(TEORI)'!$X100,'[2]PB(TEORI'!$AG100)*PBTEORI7%,"")</f>
        <v/>
      </c>
      <c r="N100" s="467" t="str">
        <f>IFERROR(AVERAGE('PB(TEORI)'!$N100,'PB(TEORI)'!$Y100,'PB(TEORI)'!$AJ100)*PBTEORI8%,"")</f>
        <v/>
      </c>
      <c r="O100" s="467" t="str">
        <f>IFERROR(AVERAGE('PB(TEORI)'!$O100,'PB(TEORI)'!$Z100,'PB(TEORI)'!$AK100)*PBTEORI9%,"")</f>
        <v/>
      </c>
      <c r="P100" s="467" t="str">
        <f>IFERROR(AVERAGE('PB(TEORI)'!$P100,'PB(TEORI)'!$AA100,'PB(TEORI)'!$AL100)*PBTEORI10%,"")</f>
        <v/>
      </c>
      <c r="Q100" s="468" t="str">
        <f t="shared" si="3"/>
        <v/>
      </c>
      <c r="R100" s="469" t="str">
        <f>IFERROR(AVERAGE('PB(AMALI)'!$G100,'PB(AMALI)'!$R100,'PB(AMALI)'!$AC100)*PBAMALI1%,"")</f>
        <v/>
      </c>
      <c r="S100" s="469" t="str">
        <f>IFERROR(AVERAGE('PB(AMALI)'!$H100,'PB(AMALI)'!$S100,'PB(AMALI)'!$AD100)*PBAMALI2%,"")</f>
        <v/>
      </c>
      <c r="T100" s="469" t="str">
        <f>IFERROR(AVERAGE('PB(AMALI)'!$I100,'PB(AMALI)'!$T100,'PB(AMALI)'!$AE100)*PBAMALI3%,"")</f>
        <v/>
      </c>
      <c r="U100" s="469" t="str">
        <f>IFERROR(AVERAGE('PB(AMALI)'!$J100,'PB(AMALI)'!$U100,'PB(AMALI)'!$AF100)*PBAMALI4%,"")</f>
        <v/>
      </c>
      <c r="V100" s="469" t="str">
        <f>IFERROR(AVERAGE('PB(AMALI)'!$K100,'PB(AMALI)'!$V100,'PB(AMALI)'!$AG100)*PBAMALI5%,"")</f>
        <v/>
      </c>
      <c r="W100" s="469" t="str">
        <f>IFERROR(AVERAGE('PB(AMALI)'!$L100,'PB(AMALI)'!$W100,'PB(AMALI)'!$AH100)*PBAMALI6%,"")</f>
        <v/>
      </c>
      <c r="X100" s="469" t="str">
        <f>IFERROR(AVERAGE('PB(AMALI)'!$M100,'PB(AMALI)'!$X100,'[3]PB(AMALI'!$AG100)*PBAMALI7%,"")</f>
        <v/>
      </c>
      <c r="Y100" s="469" t="str">
        <f>IFERROR(AVERAGE('PB(AMALI)'!$N100,'PB(AMALI)'!$Y100,'PB(AMALI)'!$AJ100)*PBAMALI8%,"")</f>
        <v/>
      </c>
      <c r="Z100" s="469" t="str">
        <f>IFERROR(AVERAGE('PB(AMALI)'!$O100,'PB(AMALI)'!$Z100,'PB(AMALI)'!$AK100)*PBAMALI9%,"")</f>
        <v/>
      </c>
      <c r="AA100" s="469" t="str">
        <f>IFERROR(AVERAGE('PB(AMALI)'!$P100,'PB(AMALI)'!$AA100,'PB(AMALI)'!$AL100)*PBAMALI10%,"")</f>
        <v/>
      </c>
      <c r="AB100" s="470" t="str">
        <f t="shared" si="4"/>
        <v/>
      </c>
      <c r="AC100" s="474" t="str">
        <f t="shared" si="5"/>
        <v/>
      </c>
    </row>
    <row r="101" spans="1:29" ht="19.899999999999999" customHeight="1">
      <c r="A101" s="6">
        <v>90</v>
      </c>
      <c r="B101" s="425" t="str">
        <f>IF(OR(F101=0,F101=""),"",'DAFTAR PELAJAR'!B97)</f>
        <v>MUHAMMAD YUSRI BIN OTHMAN</v>
      </c>
      <c r="C101" s="381" t="str">
        <f>IF(OR(F101=0,F101=""),"",'DAFTAR PELAJAR'!C97)</f>
        <v>4 MTA</v>
      </c>
      <c r="D101" s="472">
        <f>IF(OR(F101=0,F101=""),"",'DAFTAR PELAJAR'!D97)</f>
        <v>980525066261</v>
      </c>
      <c r="E101" s="381" t="str">
        <f>IF(OR(F101=0,F101=""),"",'DAFTAR PELAJAR'!E97)</f>
        <v>K591CMTA026</v>
      </c>
      <c r="F101" s="473">
        <f>IF('DAFTAR PELAJAR'!J97=0,"",'DAFTAR PELAJAR'!J97)</f>
        <v>1</v>
      </c>
      <c r="G101" s="4" t="str">
        <f>IFERROR(AVERAGE('PB(TEORI)'!$G101,'PB(TEORI)'!$R101,'PB(TEORI)'!$AC101)*PBTEORI1%,"")</f>
        <v/>
      </c>
      <c r="H101" s="456" t="str">
        <f>IFERROR(AVERAGE('PB(TEORI)'!$H101,'PB(TEORI)'!$S101,'PB(TEORI)'!$AD101)*PBTEORI2%,"")</f>
        <v/>
      </c>
      <c r="I101" s="456" t="str">
        <f>IFERROR(AVERAGE('PB(TEORI)'!$I101,'PB(TEORI)'!$T101,'PB(TEORI)'!$AE101)*PBTEORI3%,"")</f>
        <v/>
      </c>
      <c r="J101" s="456" t="str">
        <f>IFERROR(AVERAGE('PB(TEORI)'!$J101,'PB(TEORI)'!$U101,'PB(TEORI)'!$AF101)*PBTEORI4%,"")</f>
        <v/>
      </c>
      <c r="K101" s="456" t="str">
        <f>IFERROR(AVERAGE('PB(TEORI)'!$K101,'PB(TEORI)'!$V101,'PB(TEORI)'!$AG101)*PBTEORI5%,"")</f>
        <v/>
      </c>
      <c r="L101" s="456" t="str">
        <f>IFERROR(AVERAGE('PB(TEORI)'!$L101,'PB(TEORI)'!$W101,'PB(TEORI)'!$AH101)*PBTEORI6%,"")</f>
        <v/>
      </c>
      <c r="M101" s="456" t="str">
        <f>IFERROR(AVERAGE('PB(TEORI)'!$M101,'PB(TEORI)'!$X101,'[2]PB(TEORI'!$AG101)*PBTEORI7%,"")</f>
        <v/>
      </c>
      <c r="N101" s="467" t="str">
        <f>IFERROR(AVERAGE('PB(TEORI)'!$N101,'PB(TEORI)'!$Y101,'PB(TEORI)'!$AJ101)*PBTEORI8%,"")</f>
        <v/>
      </c>
      <c r="O101" s="467" t="str">
        <f>IFERROR(AVERAGE('PB(TEORI)'!$O101,'PB(TEORI)'!$Z101,'PB(TEORI)'!$AK101)*PBTEORI9%,"")</f>
        <v/>
      </c>
      <c r="P101" s="467" t="str">
        <f>IFERROR(AVERAGE('PB(TEORI)'!$P101,'PB(TEORI)'!$AA101,'PB(TEORI)'!$AL101)*PBTEORI10%,"")</f>
        <v/>
      </c>
      <c r="Q101" s="468" t="str">
        <f t="shared" si="3"/>
        <v/>
      </c>
      <c r="R101" s="469" t="str">
        <f>IFERROR(AVERAGE('PB(AMALI)'!$G101,'PB(AMALI)'!$R101,'PB(AMALI)'!$AC101)*PBAMALI1%,"")</f>
        <v/>
      </c>
      <c r="S101" s="469" t="str">
        <f>IFERROR(AVERAGE('PB(AMALI)'!$H101,'PB(AMALI)'!$S101,'PB(AMALI)'!$AD101)*PBAMALI2%,"")</f>
        <v/>
      </c>
      <c r="T101" s="469" t="str">
        <f>IFERROR(AVERAGE('PB(AMALI)'!$I101,'PB(AMALI)'!$T101,'PB(AMALI)'!$AE101)*PBAMALI3%,"")</f>
        <v/>
      </c>
      <c r="U101" s="469" t="str">
        <f>IFERROR(AVERAGE('PB(AMALI)'!$J101,'PB(AMALI)'!$U101,'PB(AMALI)'!$AF101)*PBAMALI4%,"")</f>
        <v/>
      </c>
      <c r="V101" s="469" t="str">
        <f>IFERROR(AVERAGE('PB(AMALI)'!$K101,'PB(AMALI)'!$V101,'PB(AMALI)'!$AG101)*PBAMALI5%,"")</f>
        <v/>
      </c>
      <c r="W101" s="469" t="str">
        <f>IFERROR(AVERAGE('PB(AMALI)'!$L101,'PB(AMALI)'!$W101,'PB(AMALI)'!$AH101)*PBAMALI6%,"")</f>
        <v/>
      </c>
      <c r="X101" s="469" t="str">
        <f>IFERROR(AVERAGE('PB(AMALI)'!$M101,'PB(AMALI)'!$X101,'[3]PB(AMALI'!$AG101)*PBAMALI7%,"")</f>
        <v/>
      </c>
      <c r="Y101" s="469" t="str">
        <f>IFERROR(AVERAGE('PB(AMALI)'!$N101,'PB(AMALI)'!$Y101,'PB(AMALI)'!$AJ101)*PBAMALI8%,"")</f>
        <v/>
      </c>
      <c r="Z101" s="469" t="str">
        <f>IFERROR(AVERAGE('PB(AMALI)'!$O101,'PB(AMALI)'!$Z101,'PB(AMALI)'!$AK101)*PBAMALI9%,"")</f>
        <v/>
      </c>
      <c r="AA101" s="469" t="str">
        <f>IFERROR(AVERAGE('PB(AMALI)'!$P101,'PB(AMALI)'!$AA101,'PB(AMALI)'!$AL101)*PBAMALI10%,"")</f>
        <v/>
      </c>
      <c r="AB101" s="470" t="str">
        <f t="shared" si="4"/>
        <v/>
      </c>
      <c r="AC101" s="474" t="str">
        <f t="shared" si="5"/>
        <v/>
      </c>
    </row>
    <row r="102" spans="1:29" ht="19.899999999999999" customHeight="1">
      <c r="A102" s="6">
        <v>91</v>
      </c>
      <c r="B102" s="425" t="str">
        <f>IF(OR(F102=0,F102=""),"",'DAFTAR PELAJAR'!B98)</f>
        <v>SAZARUL NAIM BIN  ZAKARIA</v>
      </c>
      <c r="C102" s="381" t="str">
        <f>IF(OR(F102=0,F102=""),"",'DAFTAR PELAJAR'!C98)</f>
        <v>4 MTA</v>
      </c>
      <c r="D102" s="472" t="str">
        <f>IF(OR(F102=0,F102=""),"",'DAFTAR PELAJAR'!D98)</f>
        <v>981218565129</v>
      </c>
      <c r="E102" s="381" t="str">
        <f>IF(OR(F102=0,F102=""),"",'DAFTAR PELAJAR'!E98)</f>
        <v>K591CMTA029</v>
      </c>
      <c r="F102" s="473">
        <f>IF('DAFTAR PELAJAR'!J98=0,"",'DAFTAR PELAJAR'!J98)</f>
        <v>1</v>
      </c>
      <c r="G102" s="4" t="str">
        <f>IFERROR(AVERAGE('PB(TEORI)'!$G102,'PB(TEORI)'!$R102,'PB(TEORI)'!$AC102)*PBTEORI1%,"")</f>
        <v/>
      </c>
      <c r="H102" s="456" t="str">
        <f>IFERROR(AVERAGE('PB(TEORI)'!$H102,'PB(TEORI)'!$S102,'PB(TEORI)'!$AD102)*PBTEORI2%,"")</f>
        <v/>
      </c>
      <c r="I102" s="456" t="str">
        <f>IFERROR(AVERAGE('PB(TEORI)'!$I102,'PB(TEORI)'!$T102,'PB(TEORI)'!$AE102)*PBTEORI3%,"")</f>
        <v/>
      </c>
      <c r="J102" s="456" t="str">
        <f>IFERROR(AVERAGE('PB(TEORI)'!$J102,'PB(TEORI)'!$U102,'PB(TEORI)'!$AF102)*PBTEORI4%,"")</f>
        <v/>
      </c>
      <c r="K102" s="456" t="str">
        <f>IFERROR(AVERAGE('PB(TEORI)'!$K102,'PB(TEORI)'!$V102,'PB(TEORI)'!$AG102)*PBTEORI5%,"")</f>
        <v/>
      </c>
      <c r="L102" s="456" t="str">
        <f>IFERROR(AVERAGE('PB(TEORI)'!$L102,'PB(TEORI)'!$W102,'PB(TEORI)'!$AH102)*PBTEORI6%,"")</f>
        <v/>
      </c>
      <c r="M102" s="456" t="str">
        <f>IFERROR(AVERAGE('PB(TEORI)'!$M102,'PB(TEORI)'!$X102,'[2]PB(TEORI'!$AG102)*PBTEORI7%,"")</f>
        <v/>
      </c>
      <c r="N102" s="467" t="str">
        <f>IFERROR(AVERAGE('PB(TEORI)'!$N102,'PB(TEORI)'!$Y102,'PB(TEORI)'!$AJ102)*PBTEORI8%,"")</f>
        <v/>
      </c>
      <c r="O102" s="467" t="str">
        <f>IFERROR(AVERAGE('PB(TEORI)'!$O102,'PB(TEORI)'!$Z102,'PB(TEORI)'!$AK102)*PBTEORI9%,"")</f>
        <v/>
      </c>
      <c r="P102" s="467" t="str">
        <f>IFERROR(AVERAGE('PB(TEORI)'!$P102,'PB(TEORI)'!$AA102,'PB(TEORI)'!$AL102)*PBTEORI10%,"")</f>
        <v/>
      </c>
      <c r="Q102" s="468" t="str">
        <f t="shared" si="3"/>
        <v/>
      </c>
      <c r="R102" s="469" t="str">
        <f>IFERROR(AVERAGE('PB(AMALI)'!$G102,'PB(AMALI)'!$R102,'PB(AMALI)'!$AC102)*PBAMALI1%,"")</f>
        <v/>
      </c>
      <c r="S102" s="469" t="str">
        <f>IFERROR(AVERAGE('PB(AMALI)'!$H102,'PB(AMALI)'!$S102,'PB(AMALI)'!$AD102)*PBAMALI2%,"")</f>
        <v/>
      </c>
      <c r="T102" s="469" t="str">
        <f>IFERROR(AVERAGE('PB(AMALI)'!$I102,'PB(AMALI)'!$T102,'PB(AMALI)'!$AE102)*PBAMALI3%,"")</f>
        <v/>
      </c>
      <c r="U102" s="469" t="str">
        <f>IFERROR(AVERAGE('PB(AMALI)'!$J102,'PB(AMALI)'!$U102,'PB(AMALI)'!$AF102)*PBAMALI4%,"")</f>
        <v/>
      </c>
      <c r="V102" s="469" t="str">
        <f>IFERROR(AVERAGE('PB(AMALI)'!$K102,'PB(AMALI)'!$V102,'PB(AMALI)'!$AG102)*PBAMALI5%,"")</f>
        <v/>
      </c>
      <c r="W102" s="469" t="str">
        <f>IFERROR(AVERAGE('PB(AMALI)'!$L102,'PB(AMALI)'!$W102,'PB(AMALI)'!$AH102)*PBAMALI6%,"")</f>
        <v/>
      </c>
      <c r="X102" s="469" t="str">
        <f>IFERROR(AVERAGE('PB(AMALI)'!$M102,'PB(AMALI)'!$X102,'[3]PB(AMALI'!$AG102)*PBAMALI7%,"")</f>
        <v/>
      </c>
      <c r="Y102" s="469" t="str">
        <f>IFERROR(AVERAGE('PB(AMALI)'!$N102,'PB(AMALI)'!$Y102,'PB(AMALI)'!$AJ102)*PBAMALI8%,"")</f>
        <v/>
      </c>
      <c r="Z102" s="469" t="str">
        <f>IFERROR(AVERAGE('PB(AMALI)'!$O102,'PB(AMALI)'!$Z102,'PB(AMALI)'!$AK102)*PBAMALI9%,"")</f>
        <v/>
      </c>
      <c r="AA102" s="469" t="str">
        <f>IFERROR(AVERAGE('PB(AMALI)'!$P102,'PB(AMALI)'!$AA102,'PB(AMALI)'!$AL102)*PBAMALI10%,"")</f>
        <v/>
      </c>
      <c r="AB102" s="470" t="str">
        <f t="shared" si="4"/>
        <v/>
      </c>
      <c r="AC102" s="474" t="str">
        <f t="shared" si="5"/>
        <v/>
      </c>
    </row>
    <row r="103" spans="1:29" ht="19.899999999999999" customHeight="1">
      <c r="A103" s="6">
        <v>92</v>
      </c>
      <c r="B103" s="425" t="str">
        <f>IF(OR(F103=0,F103=""),"",'DAFTAR PELAJAR'!B99)</f>
        <v>SIVA SHANKER A/L RAJAN</v>
      </c>
      <c r="C103" s="381" t="str">
        <f>IF(OR(F103=0,F103=""),"",'DAFTAR PELAJAR'!C99)</f>
        <v>4 MTA</v>
      </c>
      <c r="D103" s="472">
        <f>IF(OR(F103=0,F103=""),"",'DAFTAR PELAJAR'!D99)</f>
        <v>980712065395</v>
      </c>
      <c r="E103" s="381" t="str">
        <f>IF(OR(F103=0,F103=""),"",'DAFTAR PELAJAR'!E99)</f>
        <v>K591CMTA030</v>
      </c>
      <c r="F103" s="473">
        <f>IF('DAFTAR PELAJAR'!J99=0,"",'DAFTAR PELAJAR'!J99)</f>
        <v>1</v>
      </c>
      <c r="G103" s="4" t="str">
        <f>IFERROR(AVERAGE('PB(TEORI)'!$G103,'PB(TEORI)'!$R103,'PB(TEORI)'!$AC103)*PBTEORI1%,"")</f>
        <v/>
      </c>
      <c r="H103" s="456" t="str">
        <f>IFERROR(AVERAGE('PB(TEORI)'!$H103,'PB(TEORI)'!$S103,'PB(TEORI)'!$AD103)*PBTEORI2%,"")</f>
        <v/>
      </c>
      <c r="I103" s="456" t="str">
        <f>IFERROR(AVERAGE('PB(TEORI)'!$I103,'PB(TEORI)'!$T103,'PB(TEORI)'!$AE103)*PBTEORI3%,"")</f>
        <v/>
      </c>
      <c r="J103" s="456" t="str">
        <f>IFERROR(AVERAGE('PB(TEORI)'!$J103,'PB(TEORI)'!$U103,'PB(TEORI)'!$AF103)*PBTEORI4%,"")</f>
        <v/>
      </c>
      <c r="K103" s="456" t="str">
        <f>IFERROR(AVERAGE('PB(TEORI)'!$K103,'PB(TEORI)'!$V103,'PB(TEORI)'!$AG103)*PBTEORI5%,"")</f>
        <v/>
      </c>
      <c r="L103" s="456" t="str">
        <f>IFERROR(AVERAGE('PB(TEORI)'!$L103,'PB(TEORI)'!$W103,'PB(TEORI)'!$AH103)*PBTEORI6%,"")</f>
        <v/>
      </c>
      <c r="M103" s="456" t="str">
        <f>IFERROR(AVERAGE('PB(TEORI)'!$M103,'PB(TEORI)'!$X103,'[2]PB(TEORI'!$AG103)*PBTEORI7%,"")</f>
        <v/>
      </c>
      <c r="N103" s="467" t="str">
        <f>IFERROR(AVERAGE('PB(TEORI)'!$N103,'PB(TEORI)'!$Y103,'PB(TEORI)'!$AJ103)*PBTEORI8%,"")</f>
        <v/>
      </c>
      <c r="O103" s="467" t="str">
        <f>IFERROR(AVERAGE('PB(TEORI)'!$O103,'PB(TEORI)'!$Z103,'PB(TEORI)'!$AK103)*PBTEORI9%,"")</f>
        <v/>
      </c>
      <c r="P103" s="467" t="str">
        <f>IFERROR(AVERAGE('PB(TEORI)'!$P103,'PB(TEORI)'!$AA103,'PB(TEORI)'!$AL103)*PBTEORI10%,"")</f>
        <v/>
      </c>
      <c r="Q103" s="468" t="str">
        <f t="shared" si="3"/>
        <v/>
      </c>
      <c r="R103" s="469" t="str">
        <f>IFERROR(AVERAGE('PB(AMALI)'!$G103,'PB(AMALI)'!$R103,'PB(AMALI)'!$AC103)*PBAMALI1%,"")</f>
        <v/>
      </c>
      <c r="S103" s="469" t="str">
        <f>IFERROR(AVERAGE('PB(AMALI)'!$H103,'PB(AMALI)'!$S103,'PB(AMALI)'!$AD103)*PBAMALI2%,"")</f>
        <v/>
      </c>
      <c r="T103" s="469" t="str">
        <f>IFERROR(AVERAGE('PB(AMALI)'!$I103,'PB(AMALI)'!$T103,'PB(AMALI)'!$AE103)*PBAMALI3%,"")</f>
        <v/>
      </c>
      <c r="U103" s="469" t="str">
        <f>IFERROR(AVERAGE('PB(AMALI)'!$J103,'PB(AMALI)'!$U103,'PB(AMALI)'!$AF103)*PBAMALI4%,"")</f>
        <v/>
      </c>
      <c r="V103" s="469" t="str">
        <f>IFERROR(AVERAGE('PB(AMALI)'!$K103,'PB(AMALI)'!$V103,'PB(AMALI)'!$AG103)*PBAMALI5%,"")</f>
        <v/>
      </c>
      <c r="W103" s="469" t="str">
        <f>IFERROR(AVERAGE('PB(AMALI)'!$L103,'PB(AMALI)'!$W103,'PB(AMALI)'!$AH103)*PBAMALI6%,"")</f>
        <v/>
      </c>
      <c r="X103" s="469" t="str">
        <f>IFERROR(AVERAGE('PB(AMALI)'!$M103,'PB(AMALI)'!$X103,'[3]PB(AMALI'!$AG103)*PBAMALI7%,"")</f>
        <v/>
      </c>
      <c r="Y103" s="469" t="str">
        <f>IFERROR(AVERAGE('PB(AMALI)'!$N103,'PB(AMALI)'!$Y103,'PB(AMALI)'!$AJ103)*PBAMALI8%,"")</f>
        <v/>
      </c>
      <c r="Z103" s="469" t="str">
        <f>IFERROR(AVERAGE('PB(AMALI)'!$O103,'PB(AMALI)'!$Z103,'PB(AMALI)'!$AK103)*PBAMALI9%,"")</f>
        <v/>
      </c>
      <c r="AA103" s="469" t="str">
        <f>IFERROR(AVERAGE('PB(AMALI)'!$P103,'PB(AMALI)'!$AA103,'PB(AMALI)'!$AL103)*PBAMALI10%,"")</f>
        <v/>
      </c>
      <c r="AB103" s="470" t="str">
        <f t="shared" si="4"/>
        <v/>
      </c>
      <c r="AC103" s="474" t="str">
        <f t="shared" si="5"/>
        <v/>
      </c>
    </row>
    <row r="104" spans="1:29" ht="19.899999999999999" customHeight="1">
      <c r="A104" s="6">
        <v>93</v>
      </c>
      <c r="B104" s="425" t="str">
        <f>IF(OR(F104=0,F104=""),"",'DAFTAR PELAJAR'!B100)</f>
        <v>AHMAD ISMAIL BIN OMAR</v>
      </c>
      <c r="C104" s="381" t="str">
        <f>IF(OR(F104=0,F104=""),"",'DAFTAR PELAJAR'!C100)</f>
        <v>4 MTK</v>
      </c>
      <c r="D104" s="472" t="str">
        <f>IF(OR(F104=0,F104=""),"",'DAFTAR PELAJAR'!D100)</f>
        <v>980314145453</v>
      </c>
      <c r="E104" s="381" t="str">
        <f>IF(OR(F104=0,F104=""),"",'DAFTAR PELAJAR'!E100)</f>
        <v>K591CMTK001</v>
      </c>
      <c r="F104" s="473">
        <f>IF('DAFTAR PELAJAR'!J100=0,"",'DAFTAR PELAJAR'!J100)</f>
        <v>1</v>
      </c>
      <c r="G104" s="4" t="str">
        <f>IFERROR(AVERAGE('PB(TEORI)'!$G104,'PB(TEORI)'!$R104,'PB(TEORI)'!$AC104)*PBTEORI1%,"")</f>
        <v/>
      </c>
      <c r="H104" s="456" t="str">
        <f>IFERROR(AVERAGE('PB(TEORI)'!$H104,'PB(TEORI)'!$S104,'PB(TEORI)'!$AD104)*PBTEORI2%,"")</f>
        <v/>
      </c>
      <c r="I104" s="456" t="str">
        <f>IFERROR(AVERAGE('PB(TEORI)'!$I104,'PB(TEORI)'!$T104,'PB(TEORI)'!$AE104)*PBTEORI3%,"")</f>
        <v/>
      </c>
      <c r="J104" s="456" t="str">
        <f>IFERROR(AVERAGE('PB(TEORI)'!$J104,'PB(TEORI)'!$U104,'PB(TEORI)'!$AF104)*PBTEORI4%,"")</f>
        <v/>
      </c>
      <c r="K104" s="456" t="str">
        <f>IFERROR(AVERAGE('PB(TEORI)'!$K104,'PB(TEORI)'!$V104,'PB(TEORI)'!$AG104)*PBTEORI5%,"")</f>
        <v/>
      </c>
      <c r="L104" s="456" t="str">
        <f>IFERROR(AVERAGE('PB(TEORI)'!$L104,'PB(TEORI)'!$W104,'PB(TEORI)'!$AH104)*PBTEORI6%,"")</f>
        <v/>
      </c>
      <c r="M104" s="456" t="str">
        <f>IFERROR(AVERAGE('PB(TEORI)'!$M104,'PB(TEORI)'!$X104,'[2]PB(TEORI'!$AG104)*PBTEORI7%,"")</f>
        <v/>
      </c>
      <c r="N104" s="467" t="str">
        <f>IFERROR(AVERAGE('PB(TEORI)'!$N104,'PB(TEORI)'!$Y104,'PB(TEORI)'!$AJ104)*PBTEORI8%,"")</f>
        <v/>
      </c>
      <c r="O104" s="467" t="str">
        <f>IFERROR(AVERAGE('PB(TEORI)'!$O104,'PB(TEORI)'!$Z104,'PB(TEORI)'!$AK104)*PBTEORI9%,"")</f>
        <v/>
      </c>
      <c r="P104" s="467" t="str">
        <f>IFERROR(AVERAGE('PB(TEORI)'!$P104,'PB(TEORI)'!$AA104,'PB(TEORI)'!$AL104)*PBTEORI10%,"")</f>
        <v/>
      </c>
      <c r="Q104" s="468" t="str">
        <f t="shared" si="3"/>
        <v/>
      </c>
      <c r="R104" s="469" t="str">
        <f>IFERROR(AVERAGE('PB(AMALI)'!$G104,'PB(AMALI)'!$R104,'PB(AMALI)'!$AC104)*PBAMALI1%,"")</f>
        <v/>
      </c>
      <c r="S104" s="469" t="str">
        <f>IFERROR(AVERAGE('PB(AMALI)'!$H104,'PB(AMALI)'!$S104,'PB(AMALI)'!$AD104)*PBAMALI2%,"")</f>
        <v/>
      </c>
      <c r="T104" s="469" t="str">
        <f>IFERROR(AVERAGE('PB(AMALI)'!$I104,'PB(AMALI)'!$T104,'PB(AMALI)'!$AE104)*PBAMALI3%,"")</f>
        <v/>
      </c>
      <c r="U104" s="469" t="str">
        <f>IFERROR(AVERAGE('PB(AMALI)'!$J104,'PB(AMALI)'!$U104,'PB(AMALI)'!$AF104)*PBAMALI4%,"")</f>
        <v/>
      </c>
      <c r="V104" s="469" t="str">
        <f>IFERROR(AVERAGE('PB(AMALI)'!$K104,'PB(AMALI)'!$V104,'PB(AMALI)'!$AG104)*PBAMALI5%,"")</f>
        <v/>
      </c>
      <c r="W104" s="469" t="str">
        <f>IFERROR(AVERAGE('PB(AMALI)'!$L104,'PB(AMALI)'!$W104,'PB(AMALI)'!$AH104)*PBAMALI6%,"")</f>
        <v/>
      </c>
      <c r="X104" s="469" t="str">
        <f>IFERROR(AVERAGE('PB(AMALI)'!$M104,'PB(AMALI)'!$X104,'[3]PB(AMALI'!$AG104)*PBAMALI7%,"")</f>
        <v/>
      </c>
      <c r="Y104" s="469" t="str">
        <f>IFERROR(AVERAGE('PB(AMALI)'!$N104,'PB(AMALI)'!$Y104,'PB(AMALI)'!$AJ104)*PBAMALI8%,"")</f>
        <v/>
      </c>
      <c r="Z104" s="469" t="str">
        <f>IFERROR(AVERAGE('PB(AMALI)'!$O104,'PB(AMALI)'!$Z104,'PB(AMALI)'!$AK104)*PBAMALI9%,"")</f>
        <v/>
      </c>
      <c r="AA104" s="469" t="str">
        <f>IFERROR(AVERAGE('PB(AMALI)'!$P104,'PB(AMALI)'!$AA104,'PB(AMALI)'!$AL104)*PBAMALI10%,"")</f>
        <v/>
      </c>
      <c r="AB104" s="470" t="str">
        <f t="shared" si="4"/>
        <v/>
      </c>
      <c r="AC104" s="474" t="str">
        <f t="shared" si="5"/>
        <v/>
      </c>
    </row>
    <row r="105" spans="1:29" ht="19.899999999999999" customHeight="1">
      <c r="A105" s="6">
        <v>94</v>
      </c>
      <c r="B105" s="425" t="str">
        <f>IF(OR(F105=0,F105=""),"",'DAFTAR PELAJAR'!B101)</f>
        <v>AMIRUDDIN B ABDULLAH</v>
      </c>
      <c r="C105" s="381" t="str">
        <f>IF(OR(F105=0,F105=""),"",'DAFTAR PELAJAR'!C101)</f>
        <v>4 MTK</v>
      </c>
      <c r="D105" s="472" t="str">
        <f>IF(OR(F105=0,F105=""),"",'DAFTAR PELAJAR'!D101)</f>
        <v>980430035999</v>
      </c>
      <c r="E105" s="381" t="str">
        <f>IF(OR(F105=0,F105=""),"",'DAFTAR PELAJAR'!E101)</f>
        <v>K591CMTK003</v>
      </c>
      <c r="F105" s="473">
        <f>IF('DAFTAR PELAJAR'!J101=0,"",'DAFTAR PELAJAR'!J101)</f>
        <v>1</v>
      </c>
      <c r="G105" s="4" t="str">
        <f>IFERROR(AVERAGE('PB(TEORI)'!$G105,'PB(TEORI)'!$R105,'PB(TEORI)'!$AC105)*PBTEORI1%,"")</f>
        <v/>
      </c>
      <c r="H105" s="456" t="str">
        <f>IFERROR(AVERAGE('PB(TEORI)'!$H105,'PB(TEORI)'!$S105,'PB(TEORI)'!$AD105)*PBTEORI2%,"")</f>
        <v/>
      </c>
      <c r="I105" s="456" t="str">
        <f>IFERROR(AVERAGE('PB(TEORI)'!$I105,'PB(TEORI)'!$T105,'PB(TEORI)'!$AE105)*PBTEORI3%,"")</f>
        <v/>
      </c>
      <c r="J105" s="456" t="str">
        <f>IFERROR(AVERAGE('PB(TEORI)'!$J105,'PB(TEORI)'!$U105,'PB(TEORI)'!$AF105)*PBTEORI4%,"")</f>
        <v/>
      </c>
      <c r="K105" s="456" t="str">
        <f>IFERROR(AVERAGE('PB(TEORI)'!$K105,'PB(TEORI)'!$V105,'PB(TEORI)'!$AG105)*PBTEORI5%,"")</f>
        <v/>
      </c>
      <c r="L105" s="456" t="str">
        <f>IFERROR(AVERAGE('PB(TEORI)'!$L105,'PB(TEORI)'!$W105,'PB(TEORI)'!$AH105)*PBTEORI6%,"")</f>
        <v/>
      </c>
      <c r="M105" s="456" t="str">
        <f>IFERROR(AVERAGE('PB(TEORI)'!$M105,'PB(TEORI)'!$X105,'[2]PB(TEORI'!$AG105)*PBTEORI7%,"")</f>
        <v/>
      </c>
      <c r="N105" s="467" t="str">
        <f>IFERROR(AVERAGE('PB(TEORI)'!$N105,'PB(TEORI)'!$Y105,'PB(TEORI)'!$AJ105)*PBTEORI8%,"")</f>
        <v/>
      </c>
      <c r="O105" s="467" t="str">
        <f>IFERROR(AVERAGE('PB(TEORI)'!$O105,'PB(TEORI)'!$Z105,'PB(TEORI)'!$AK105)*PBTEORI9%,"")</f>
        <v/>
      </c>
      <c r="P105" s="467" t="str">
        <f>IFERROR(AVERAGE('PB(TEORI)'!$P105,'PB(TEORI)'!$AA105,'PB(TEORI)'!$AL105)*PBTEORI10%,"")</f>
        <v/>
      </c>
      <c r="Q105" s="468" t="str">
        <f t="shared" si="3"/>
        <v/>
      </c>
      <c r="R105" s="469" t="str">
        <f>IFERROR(AVERAGE('PB(AMALI)'!$G105,'PB(AMALI)'!$R105,'PB(AMALI)'!$AC105)*PBAMALI1%,"")</f>
        <v/>
      </c>
      <c r="S105" s="469" t="str">
        <f>IFERROR(AVERAGE('PB(AMALI)'!$H105,'PB(AMALI)'!$S105,'PB(AMALI)'!$AD105)*PBAMALI2%,"")</f>
        <v/>
      </c>
      <c r="T105" s="469" t="str">
        <f>IFERROR(AVERAGE('PB(AMALI)'!$I105,'PB(AMALI)'!$T105,'PB(AMALI)'!$AE105)*PBAMALI3%,"")</f>
        <v/>
      </c>
      <c r="U105" s="469" t="str">
        <f>IFERROR(AVERAGE('PB(AMALI)'!$J105,'PB(AMALI)'!$U105,'PB(AMALI)'!$AF105)*PBAMALI4%,"")</f>
        <v/>
      </c>
      <c r="V105" s="469" t="str">
        <f>IFERROR(AVERAGE('PB(AMALI)'!$K105,'PB(AMALI)'!$V105,'PB(AMALI)'!$AG105)*PBAMALI5%,"")</f>
        <v/>
      </c>
      <c r="W105" s="469" t="str">
        <f>IFERROR(AVERAGE('PB(AMALI)'!$L105,'PB(AMALI)'!$W105,'PB(AMALI)'!$AH105)*PBAMALI6%,"")</f>
        <v/>
      </c>
      <c r="X105" s="469" t="str">
        <f>IFERROR(AVERAGE('PB(AMALI)'!$M105,'PB(AMALI)'!$X105,'[3]PB(AMALI'!$AG105)*PBAMALI7%,"")</f>
        <v/>
      </c>
      <c r="Y105" s="469" t="str">
        <f>IFERROR(AVERAGE('PB(AMALI)'!$N105,'PB(AMALI)'!$Y105,'PB(AMALI)'!$AJ105)*PBAMALI8%,"")</f>
        <v/>
      </c>
      <c r="Z105" s="469" t="str">
        <f>IFERROR(AVERAGE('PB(AMALI)'!$O105,'PB(AMALI)'!$Z105,'PB(AMALI)'!$AK105)*PBAMALI9%,"")</f>
        <v/>
      </c>
      <c r="AA105" s="469" t="str">
        <f>IFERROR(AVERAGE('PB(AMALI)'!$P105,'PB(AMALI)'!$AA105,'PB(AMALI)'!$AL105)*PBAMALI10%,"")</f>
        <v/>
      </c>
      <c r="AB105" s="470" t="str">
        <f t="shared" si="4"/>
        <v/>
      </c>
      <c r="AC105" s="474" t="str">
        <f t="shared" si="5"/>
        <v/>
      </c>
    </row>
    <row r="106" spans="1:29" ht="19.899999999999999" customHeight="1">
      <c r="A106" s="6">
        <v>95</v>
      </c>
      <c r="B106" s="425" t="str">
        <f>IF(OR(F106=0,F106=""),"",'DAFTAR PELAJAR'!B102)</f>
        <v>ANNUR IKHMAN BIN KAHALID</v>
      </c>
      <c r="C106" s="381" t="str">
        <f>IF(OR(F106=0,F106=""),"",'DAFTAR PELAJAR'!C102)</f>
        <v>4 MTK</v>
      </c>
      <c r="D106" s="472" t="str">
        <f>IF(OR(F106=0,F106=""),"",'DAFTAR PELAJAR'!D102)</f>
        <v>980904065875</v>
      </c>
      <c r="E106" s="381" t="str">
        <f>IF(OR(F106=0,F106=""),"",'DAFTAR PELAJAR'!E102)</f>
        <v>K591CMTK004</v>
      </c>
      <c r="F106" s="473">
        <f>IF('DAFTAR PELAJAR'!J102=0,"",'DAFTAR PELAJAR'!J102)</f>
        <v>1</v>
      </c>
      <c r="G106" s="4" t="str">
        <f>IFERROR(AVERAGE('PB(TEORI)'!$G106,'PB(TEORI)'!$R106,'PB(TEORI)'!$AC106)*PBTEORI1%,"")</f>
        <v/>
      </c>
      <c r="H106" s="456" t="str">
        <f>IFERROR(AVERAGE('PB(TEORI)'!$H106,'PB(TEORI)'!$S106,'PB(TEORI)'!$AD106)*PBTEORI2%,"")</f>
        <v/>
      </c>
      <c r="I106" s="456" t="str">
        <f>IFERROR(AVERAGE('PB(TEORI)'!$I106,'PB(TEORI)'!$T106,'PB(TEORI)'!$AE106)*PBTEORI3%,"")</f>
        <v/>
      </c>
      <c r="J106" s="456" t="str">
        <f>IFERROR(AVERAGE('PB(TEORI)'!$J106,'PB(TEORI)'!$U106,'PB(TEORI)'!$AF106)*PBTEORI4%,"")</f>
        <v/>
      </c>
      <c r="K106" s="456" t="str">
        <f>IFERROR(AVERAGE('PB(TEORI)'!$K106,'PB(TEORI)'!$V106,'PB(TEORI)'!$AG106)*PBTEORI5%,"")</f>
        <v/>
      </c>
      <c r="L106" s="456" t="str">
        <f>IFERROR(AVERAGE('PB(TEORI)'!$L106,'PB(TEORI)'!$W106,'PB(TEORI)'!$AH106)*PBTEORI6%,"")</f>
        <v/>
      </c>
      <c r="M106" s="456" t="str">
        <f>IFERROR(AVERAGE('PB(TEORI)'!$M106,'PB(TEORI)'!$X106,'[2]PB(TEORI'!$AG106)*PBTEORI7%,"")</f>
        <v/>
      </c>
      <c r="N106" s="467" t="str">
        <f>IFERROR(AVERAGE('PB(TEORI)'!$N106,'PB(TEORI)'!$Y106,'PB(TEORI)'!$AJ106)*PBTEORI8%,"")</f>
        <v/>
      </c>
      <c r="O106" s="467" t="str">
        <f>IFERROR(AVERAGE('PB(TEORI)'!$O106,'PB(TEORI)'!$Z106,'PB(TEORI)'!$AK106)*PBTEORI9%,"")</f>
        <v/>
      </c>
      <c r="P106" s="467" t="str">
        <f>IFERROR(AVERAGE('PB(TEORI)'!$P106,'PB(TEORI)'!$AA106,'PB(TEORI)'!$AL106)*PBTEORI10%,"")</f>
        <v/>
      </c>
      <c r="Q106" s="468" t="str">
        <f t="shared" si="3"/>
        <v/>
      </c>
      <c r="R106" s="469" t="str">
        <f>IFERROR(AVERAGE('PB(AMALI)'!$G106,'PB(AMALI)'!$R106,'PB(AMALI)'!$AC106)*PBAMALI1%,"")</f>
        <v/>
      </c>
      <c r="S106" s="469" t="str">
        <f>IFERROR(AVERAGE('PB(AMALI)'!$H106,'PB(AMALI)'!$S106,'PB(AMALI)'!$AD106)*PBAMALI2%,"")</f>
        <v/>
      </c>
      <c r="T106" s="469" t="str">
        <f>IFERROR(AVERAGE('PB(AMALI)'!$I106,'PB(AMALI)'!$T106,'PB(AMALI)'!$AE106)*PBAMALI3%,"")</f>
        <v/>
      </c>
      <c r="U106" s="469" t="str">
        <f>IFERROR(AVERAGE('PB(AMALI)'!$J106,'PB(AMALI)'!$U106,'PB(AMALI)'!$AF106)*PBAMALI4%,"")</f>
        <v/>
      </c>
      <c r="V106" s="469" t="str">
        <f>IFERROR(AVERAGE('PB(AMALI)'!$K106,'PB(AMALI)'!$V106,'PB(AMALI)'!$AG106)*PBAMALI5%,"")</f>
        <v/>
      </c>
      <c r="W106" s="469" t="str">
        <f>IFERROR(AVERAGE('PB(AMALI)'!$L106,'PB(AMALI)'!$W106,'PB(AMALI)'!$AH106)*PBAMALI6%,"")</f>
        <v/>
      </c>
      <c r="X106" s="469" t="str">
        <f>IFERROR(AVERAGE('PB(AMALI)'!$M106,'PB(AMALI)'!$X106,'[3]PB(AMALI'!$AG106)*PBAMALI7%,"")</f>
        <v/>
      </c>
      <c r="Y106" s="469" t="str">
        <f>IFERROR(AVERAGE('PB(AMALI)'!$N106,'PB(AMALI)'!$Y106,'PB(AMALI)'!$AJ106)*PBAMALI8%,"")</f>
        <v/>
      </c>
      <c r="Z106" s="469" t="str">
        <f>IFERROR(AVERAGE('PB(AMALI)'!$O106,'PB(AMALI)'!$Z106,'PB(AMALI)'!$AK106)*PBAMALI9%,"")</f>
        <v/>
      </c>
      <c r="AA106" s="469" t="str">
        <f>IFERROR(AVERAGE('PB(AMALI)'!$P106,'PB(AMALI)'!$AA106,'PB(AMALI)'!$AL106)*PBAMALI10%,"")</f>
        <v/>
      </c>
      <c r="AB106" s="470" t="str">
        <f t="shared" si="4"/>
        <v/>
      </c>
      <c r="AC106" s="474" t="str">
        <f t="shared" si="5"/>
        <v/>
      </c>
    </row>
    <row r="107" spans="1:29" ht="19.899999999999999" customHeight="1">
      <c r="A107" s="6">
        <v>96</v>
      </c>
      <c r="B107" s="425" t="str">
        <f>IF(OR(F107=0,F107=""),"",'DAFTAR PELAJAR'!B103)</f>
        <v>FAKHRUSY SYAKIRIN BIN MAT ALIAS</v>
      </c>
      <c r="C107" s="381" t="str">
        <f>IF(OR(F107=0,F107=""),"",'DAFTAR PELAJAR'!C103)</f>
        <v>4 MTK</v>
      </c>
      <c r="D107" s="472" t="str">
        <f>IF(OR(F107=0,F107=""),"",'DAFTAR PELAJAR'!D103)</f>
        <v>981129065181</v>
      </c>
      <c r="E107" s="381" t="str">
        <f>IF(OR(F107=0,F107=""),"",'DAFTAR PELAJAR'!E103)</f>
        <v>K591CMTK005</v>
      </c>
      <c r="F107" s="473">
        <f>IF('DAFTAR PELAJAR'!J103=0,"",'DAFTAR PELAJAR'!J103)</f>
        <v>1</v>
      </c>
      <c r="G107" s="4" t="str">
        <f>IFERROR(AVERAGE('PB(TEORI)'!$G107,'PB(TEORI)'!$R107,'PB(TEORI)'!$AC107)*PBTEORI1%,"")</f>
        <v/>
      </c>
      <c r="H107" s="456" t="str">
        <f>IFERROR(AVERAGE('PB(TEORI)'!$H107,'PB(TEORI)'!$S107,'PB(TEORI)'!$AD107)*PBTEORI2%,"")</f>
        <v/>
      </c>
      <c r="I107" s="456" t="str">
        <f>IFERROR(AVERAGE('PB(TEORI)'!$I107,'PB(TEORI)'!$T107,'PB(TEORI)'!$AE107)*PBTEORI3%,"")</f>
        <v/>
      </c>
      <c r="J107" s="456" t="str">
        <f>IFERROR(AVERAGE('PB(TEORI)'!$J107,'PB(TEORI)'!$U107,'PB(TEORI)'!$AF107)*PBTEORI4%,"")</f>
        <v/>
      </c>
      <c r="K107" s="456" t="str">
        <f>IFERROR(AVERAGE('PB(TEORI)'!$K107,'PB(TEORI)'!$V107,'PB(TEORI)'!$AG107)*PBTEORI5%,"")</f>
        <v/>
      </c>
      <c r="L107" s="456" t="str">
        <f>IFERROR(AVERAGE('PB(TEORI)'!$L107,'PB(TEORI)'!$W107,'PB(TEORI)'!$AH107)*PBTEORI6%,"")</f>
        <v/>
      </c>
      <c r="M107" s="456" t="str">
        <f>IFERROR(AVERAGE('PB(TEORI)'!$M107,'PB(TEORI)'!$X107,'[2]PB(TEORI'!$AG107)*PBTEORI7%,"")</f>
        <v/>
      </c>
      <c r="N107" s="467" t="str">
        <f>IFERROR(AVERAGE('PB(TEORI)'!$N107,'PB(TEORI)'!$Y107,'PB(TEORI)'!$AJ107)*PBTEORI8%,"")</f>
        <v/>
      </c>
      <c r="O107" s="467" t="str">
        <f>IFERROR(AVERAGE('PB(TEORI)'!$O107,'PB(TEORI)'!$Z107,'PB(TEORI)'!$AK107)*PBTEORI9%,"")</f>
        <v/>
      </c>
      <c r="P107" s="467" t="str">
        <f>IFERROR(AVERAGE('PB(TEORI)'!$P107,'PB(TEORI)'!$AA107,'PB(TEORI)'!$AL107)*PBTEORI10%,"")</f>
        <v/>
      </c>
      <c r="Q107" s="468" t="str">
        <f t="shared" si="3"/>
        <v/>
      </c>
      <c r="R107" s="469" t="str">
        <f>IFERROR(AVERAGE('PB(AMALI)'!$G107,'PB(AMALI)'!$R107,'PB(AMALI)'!$AC107)*PBAMALI1%,"")</f>
        <v/>
      </c>
      <c r="S107" s="469" t="str">
        <f>IFERROR(AVERAGE('PB(AMALI)'!$H107,'PB(AMALI)'!$S107,'PB(AMALI)'!$AD107)*PBAMALI2%,"")</f>
        <v/>
      </c>
      <c r="T107" s="469" t="str">
        <f>IFERROR(AVERAGE('PB(AMALI)'!$I107,'PB(AMALI)'!$T107,'PB(AMALI)'!$AE107)*PBAMALI3%,"")</f>
        <v/>
      </c>
      <c r="U107" s="469" t="str">
        <f>IFERROR(AVERAGE('PB(AMALI)'!$J107,'PB(AMALI)'!$U107,'PB(AMALI)'!$AF107)*PBAMALI4%,"")</f>
        <v/>
      </c>
      <c r="V107" s="469" t="str">
        <f>IFERROR(AVERAGE('PB(AMALI)'!$K107,'PB(AMALI)'!$V107,'PB(AMALI)'!$AG107)*PBAMALI5%,"")</f>
        <v/>
      </c>
      <c r="W107" s="469" t="str">
        <f>IFERROR(AVERAGE('PB(AMALI)'!$L107,'PB(AMALI)'!$W107,'PB(AMALI)'!$AH107)*PBAMALI6%,"")</f>
        <v/>
      </c>
      <c r="X107" s="469" t="str">
        <f>IFERROR(AVERAGE('PB(AMALI)'!$M107,'PB(AMALI)'!$X107,'[3]PB(AMALI'!$AG107)*PBAMALI7%,"")</f>
        <v/>
      </c>
      <c r="Y107" s="469" t="str">
        <f>IFERROR(AVERAGE('PB(AMALI)'!$N107,'PB(AMALI)'!$Y107,'PB(AMALI)'!$AJ107)*PBAMALI8%,"")</f>
        <v/>
      </c>
      <c r="Z107" s="469" t="str">
        <f>IFERROR(AVERAGE('PB(AMALI)'!$O107,'PB(AMALI)'!$Z107,'PB(AMALI)'!$AK107)*PBAMALI9%,"")</f>
        <v/>
      </c>
      <c r="AA107" s="469" t="str">
        <f>IFERROR(AVERAGE('PB(AMALI)'!$P107,'PB(AMALI)'!$AA107,'PB(AMALI)'!$AL107)*PBAMALI10%,"")</f>
        <v/>
      </c>
      <c r="AB107" s="470" t="str">
        <f t="shared" si="4"/>
        <v/>
      </c>
      <c r="AC107" s="474" t="str">
        <f t="shared" si="5"/>
        <v/>
      </c>
    </row>
    <row r="108" spans="1:29" ht="19.899999999999999" customHeight="1">
      <c r="A108" s="6">
        <v>97</v>
      </c>
      <c r="B108" s="425" t="str">
        <f>IF(OR(F108=0,F108=""),"",'DAFTAR PELAJAR'!B104)</f>
        <v>FAWAZUL AMIN BIN ANUAR</v>
      </c>
      <c r="C108" s="381" t="str">
        <f>IF(OR(F108=0,F108=""),"",'DAFTAR PELAJAR'!C104)</f>
        <v>4 MTK</v>
      </c>
      <c r="D108" s="472" t="str">
        <f>IF(OR(F108=0,F108=""),"",'DAFTAR PELAJAR'!D104)</f>
        <v>980528065897</v>
      </c>
      <c r="E108" s="381" t="str">
        <f>IF(OR(F108=0,F108=""),"",'DAFTAR PELAJAR'!E104)</f>
        <v>K591CMTK006</v>
      </c>
      <c r="F108" s="473">
        <f>IF('DAFTAR PELAJAR'!J104=0,"",'DAFTAR PELAJAR'!J104)</f>
        <v>1</v>
      </c>
      <c r="G108" s="4" t="str">
        <f>IFERROR(AVERAGE('PB(TEORI)'!$G108,'PB(TEORI)'!$R108,'PB(TEORI)'!$AC108)*PBTEORI1%,"")</f>
        <v/>
      </c>
      <c r="H108" s="456" t="str">
        <f>IFERROR(AVERAGE('PB(TEORI)'!$H108,'PB(TEORI)'!$S108,'PB(TEORI)'!$AD108)*PBTEORI2%,"")</f>
        <v/>
      </c>
      <c r="I108" s="456" t="str">
        <f>IFERROR(AVERAGE('PB(TEORI)'!$I108,'PB(TEORI)'!$T108,'PB(TEORI)'!$AE108)*PBTEORI3%,"")</f>
        <v/>
      </c>
      <c r="J108" s="456" t="str">
        <f>IFERROR(AVERAGE('PB(TEORI)'!$J108,'PB(TEORI)'!$U108,'PB(TEORI)'!$AF108)*PBTEORI4%,"")</f>
        <v/>
      </c>
      <c r="K108" s="456" t="str">
        <f>IFERROR(AVERAGE('PB(TEORI)'!$K108,'PB(TEORI)'!$V108,'PB(TEORI)'!$AG108)*PBTEORI5%,"")</f>
        <v/>
      </c>
      <c r="L108" s="456" t="str">
        <f>IFERROR(AVERAGE('PB(TEORI)'!$L108,'PB(TEORI)'!$W108,'PB(TEORI)'!$AH108)*PBTEORI6%,"")</f>
        <v/>
      </c>
      <c r="M108" s="456" t="str">
        <f>IFERROR(AVERAGE('PB(TEORI)'!$M108,'PB(TEORI)'!$X108,'[2]PB(TEORI'!$AG108)*PBTEORI7%,"")</f>
        <v/>
      </c>
      <c r="N108" s="467" t="str">
        <f>IFERROR(AVERAGE('PB(TEORI)'!$N108,'PB(TEORI)'!$Y108,'PB(TEORI)'!$AJ108)*PBTEORI8%,"")</f>
        <v/>
      </c>
      <c r="O108" s="467" t="str">
        <f>IFERROR(AVERAGE('PB(TEORI)'!$O108,'PB(TEORI)'!$Z108,'PB(TEORI)'!$AK108)*PBTEORI9%,"")</f>
        <v/>
      </c>
      <c r="P108" s="467" t="str">
        <f>IFERROR(AVERAGE('PB(TEORI)'!$P108,'PB(TEORI)'!$AA108,'PB(TEORI)'!$AL108)*PBTEORI10%,"")</f>
        <v/>
      </c>
      <c r="Q108" s="468" t="str">
        <f t="shared" si="3"/>
        <v/>
      </c>
      <c r="R108" s="469" t="str">
        <f>IFERROR(AVERAGE('PB(AMALI)'!$G108,'PB(AMALI)'!$R108,'PB(AMALI)'!$AC108)*PBAMALI1%,"")</f>
        <v/>
      </c>
      <c r="S108" s="469" t="str">
        <f>IFERROR(AVERAGE('PB(AMALI)'!$H108,'PB(AMALI)'!$S108,'PB(AMALI)'!$AD108)*PBAMALI2%,"")</f>
        <v/>
      </c>
      <c r="T108" s="469" t="str">
        <f>IFERROR(AVERAGE('PB(AMALI)'!$I108,'PB(AMALI)'!$T108,'PB(AMALI)'!$AE108)*PBAMALI3%,"")</f>
        <v/>
      </c>
      <c r="U108" s="469" t="str">
        <f>IFERROR(AVERAGE('PB(AMALI)'!$J108,'PB(AMALI)'!$U108,'PB(AMALI)'!$AF108)*PBAMALI4%,"")</f>
        <v/>
      </c>
      <c r="V108" s="469" t="str">
        <f>IFERROR(AVERAGE('PB(AMALI)'!$K108,'PB(AMALI)'!$V108,'PB(AMALI)'!$AG108)*PBAMALI5%,"")</f>
        <v/>
      </c>
      <c r="W108" s="469" t="str">
        <f>IFERROR(AVERAGE('PB(AMALI)'!$L108,'PB(AMALI)'!$W108,'PB(AMALI)'!$AH108)*PBAMALI6%,"")</f>
        <v/>
      </c>
      <c r="X108" s="469" t="str">
        <f>IFERROR(AVERAGE('PB(AMALI)'!$M108,'PB(AMALI)'!$X108,'[3]PB(AMALI'!$AG108)*PBAMALI7%,"")</f>
        <v/>
      </c>
      <c r="Y108" s="469" t="str">
        <f>IFERROR(AVERAGE('PB(AMALI)'!$N108,'PB(AMALI)'!$Y108,'PB(AMALI)'!$AJ108)*PBAMALI8%,"")</f>
        <v/>
      </c>
      <c r="Z108" s="469" t="str">
        <f>IFERROR(AVERAGE('PB(AMALI)'!$O108,'PB(AMALI)'!$Z108,'PB(AMALI)'!$AK108)*PBAMALI9%,"")</f>
        <v/>
      </c>
      <c r="AA108" s="469" t="str">
        <f>IFERROR(AVERAGE('PB(AMALI)'!$P108,'PB(AMALI)'!$AA108,'PB(AMALI)'!$AL108)*PBAMALI10%,"")</f>
        <v/>
      </c>
      <c r="AB108" s="470" t="str">
        <f t="shared" si="4"/>
        <v/>
      </c>
      <c r="AC108" s="474" t="str">
        <f t="shared" si="5"/>
        <v/>
      </c>
    </row>
    <row r="109" spans="1:29" ht="19.899999999999999" customHeight="1">
      <c r="A109" s="6">
        <v>98</v>
      </c>
      <c r="B109" s="425" t="str">
        <f>IF(OR(F109=0,F109=""),"",'DAFTAR PELAJAR'!B105)</f>
        <v>HARIZ AZHIMAN BIN MOHAMAD AZMI</v>
      </c>
      <c r="C109" s="381" t="str">
        <f>IF(OR(F109=0,F109=""),"",'DAFTAR PELAJAR'!C105)</f>
        <v>4 MTK</v>
      </c>
      <c r="D109" s="472">
        <f>IF(OR(F109=0,F109=""),"",'DAFTAR PELAJAR'!D105)</f>
        <v>980303065343</v>
      </c>
      <c r="E109" s="381" t="str">
        <f>IF(OR(F109=0,F109=""),"",'DAFTAR PELAJAR'!E105)</f>
        <v>K591CMTK008</v>
      </c>
      <c r="F109" s="473">
        <f>IF('DAFTAR PELAJAR'!J105=0,"",'DAFTAR PELAJAR'!J105)</f>
        <v>1</v>
      </c>
      <c r="G109" s="4" t="str">
        <f>IFERROR(AVERAGE('PB(TEORI)'!$G109,'PB(TEORI)'!$R109,'PB(TEORI)'!$AC109)*PBTEORI1%,"")</f>
        <v/>
      </c>
      <c r="H109" s="456" t="str">
        <f>IFERROR(AVERAGE('PB(TEORI)'!$H109,'PB(TEORI)'!$S109,'PB(TEORI)'!$AD109)*PBTEORI2%,"")</f>
        <v/>
      </c>
      <c r="I109" s="456" t="str">
        <f>IFERROR(AVERAGE('PB(TEORI)'!$I109,'PB(TEORI)'!$T109,'PB(TEORI)'!$AE109)*PBTEORI3%,"")</f>
        <v/>
      </c>
      <c r="J109" s="456" t="str">
        <f>IFERROR(AVERAGE('PB(TEORI)'!$J109,'PB(TEORI)'!$U109,'PB(TEORI)'!$AF109)*PBTEORI4%,"")</f>
        <v/>
      </c>
      <c r="K109" s="456" t="str">
        <f>IFERROR(AVERAGE('PB(TEORI)'!$K109,'PB(TEORI)'!$V109,'PB(TEORI)'!$AG109)*PBTEORI5%,"")</f>
        <v/>
      </c>
      <c r="L109" s="456" t="str">
        <f>IFERROR(AVERAGE('PB(TEORI)'!$L109,'PB(TEORI)'!$W109,'PB(TEORI)'!$AH109)*PBTEORI6%,"")</f>
        <v/>
      </c>
      <c r="M109" s="456" t="str">
        <f>IFERROR(AVERAGE('PB(TEORI)'!$M109,'PB(TEORI)'!$X109,'[2]PB(TEORI'!$AG109)*PBTEORI7%,"")</f>
        <v/>
      </c>
      <c r="N109" s="467" t="str">
        <f>IFERROR(AVERAGE('PB(TEORI)'!$N109,'PB(TEORI)'!$Y109,'PB(TEORI)'!$AJ109)*PBTEORI8%,"")</f>
        <v/>
      </c>
      <c r="O109" s="467" t="str">
        <f>IFERROR(AVERAGE('PB(TEORI)'!$O109,'PB(TEORI)'!$Z109,'PB(TEORI)'!$AK109)*PBTEORI9%,"")</f>
        <v/>
      </c>
      <c r="P109" s="467" t="str">
        <f>IFERROR(AVERAGE('PB(TEORI)'!$P109,'PB(TEORI)'!$AA109,'PB(TEORI)'!$AL109)*PBTEORI10%,"")</f>
        <v/>
      </c>
      <c r="Q109" s="468" t="str">
        <f t="shared" si="3"/>
        <v/>
      </c>
      <c r="R109" s="469" t="str">
        <f>IFERROR(AVERAGE('PB(AMALI)'!$G109,'PB(AMALI)'!$R109,'PB(AMALI)'!$AC109)*PBAMALI1%,"")</f>
        <v/>
      </c>
      <c r="S109" s="469" t="str">
        <f>IFERROR(AVERAGE('PB(AMALI)'!$H109,'PB(AMALI)'!$S109,'PB(AMALI)'!$AD109)*PBAMALI2%,"")</f>
        <v/>
      </c>
      <c r="T109" s="469" t="str">
        <f>IFERROR(AVERAGE('PB(AMALI)'!$I109,'PB(AMALI)'!$T109,'PB(AMALI)'!$AE109)*PBAMALI3%,"")</f>
        <v/>
      </c>
      <c r="U109" s="469" t="str">
        <f>IFERROR(AVERAGE('PB(AMALI)'!$J109,'PB(AMALI)'!$U109,'PB(AMALI)'!$AF109)*PBAMALI4%,"")</f>
        <v/>
      </c>
      <c r="V109" s="469" t="str">
        <f>IFERROR(AVERAGE('PB(AMALI)'!$K109,'PB(AMALI)'!$V109,'PB(AMALI)'!$AG109)*PBAMALI5%,"")</f>
        <v/>
      </c>
      <c r="W109" s="469" t="str">
        <f>IFERROR(AVERAGE('PB(AMALI)'!$L109,'PB(AMALI)'!$W109,'PB(AMALI)'!$AH109)*PBAMALI6%,"")</f>
        <v/>
      </c>
      <c r="X109" s="469" t="str">
        <f>IFERROR(AVERAGE('PB(AMALI)'!$M109,'PB(AMALI)'!$X109,'[3]PB(AMALI'!$AG109)*PBAMALI7%,"")</f>
        <v/>
      </c>
      <c r="Y109" s="469" t="str">
        <f>IFERROR(AVERAGE('PB(AMALI)'!$N109,'PB(AMALI)'!$Y109,'PB(AMALI)'!$AJ109)*PBAMALI8%,"")</f>
        <v/>
      </c>
      <c r="Z109" s="469" t="str">
        <f>IFERROR(AVERAGE('PB(AMALI)'!$O109,'PB(AMALI)'!$Z109,'PB(AMALI)'!$AK109)*PBAMALI9%,"")</f>
        <v/>
      </c>
      <c r="AA109" s="469" t="str">
        <f>IFERROR(AVERAGE('PB(AMALI)'!$P109,'PB(AMALI)'!$AA109,'PB(AMALI)'!$AL109)*PBAMALI10%,"")</f>
        <v/>
      </c>
      <c r="AB109" s="470" t="str">
        <f t="shared" si="4"/>
        <v/>
      </c>
      <c r="AC109" s="474" t="str">
        <f t="shared" si="5"/>
        <v/>
      </c>
    </row>
    <row r="110" spans="1:29" ht="19.899999999999999" customHeight="1">
      <c r="A110" s="6">
        <v>99</v>
      </c>
      <c r="B110" s="425" t="str">
        <f>IF(OR(F110=0,F110=""),"",'DAFTAR PELAJAR'!B106)</f>
        <v>KHAIRUL FAUZAN BIN IHSAN</v>
      </c>
      <c r="C110" s="381" t="str">
        <f>IF(OR(F110=0,F110=""),"",'DAFTAR PELAJAR'!C106)</f>
        <v>4 MTK</v>
      </c>
      <c r="D110" s="472">
        <f>IF(OR(F110=0,F110=""),"",'DAFTAR PELAJAR'!D106)</f>
        <v>980321065865</v>
      </c>
      <c r="E110" s="381" t="str">
        <f>IF(OR(F110=0,F110=""),"",'DAFTAR PELAJAR'!E106)</f>
        <v>K591CMTK009</v>
      </c>
      <c r="F110" s="473">
        <f>IF('DAFTAR PELAJAR'!J106=0,"",'DAFTAR PELAJAR'!J106)</f>
        <v>1</v>
      </c>
      <c r="G110" s="4" t="str">
        <f>IFERROR(AVERAGE('PB(TEORI)'!$G110,'PB(TEORI)'!$R110,'PB(TEORI)'!$AC110)*PBTEORI1%,"")</f>
        <v/>
      </c>
      <c r="H110" s="456" t="str">
        <f>IFERROR(AVERAGE('PB(TEORI)'!$H110,'PB(TEORI)'!$S110,'PB(TEORI)'!$AD110)*PBTEORI2%,"")</f>
        <v/>
      </c>
      <c r="I110" s="456" t="str">
        <f>IFERROR(AVERAGE('PB(TEORI)'!$I110,'PB(TEORI)'!$T110,'PB(TEORI)'!$AE110)*PBTEORI3%,"")</f>
        <v/>
      </c>
      <c r="J110" s="456" t="str">
        <f>IFERROR(AVERAGE('PB(TEORI)'!$J110,'PB(TEORI)'!$U110,'PB(TEORI)'!$AF110)*PBTEORI4%,"")</f>
        <v/>
      </c>
      <c r="K110" s="456" t="str">
        <f>IFERROR(AVERAGE('PB(TEORI)'!$K110,'PB(TEORI)'!$V110,'PB(TEORI)'!$AG110)*PBTEORI5%,"")</f>
        <v/>
      </c>
      <c r="L110" s="456" t="str">
        <f>IFERROR(AVERAGE('PB(TEORI)'!$L110,'PB(TEORI)'!$W110,'PB(TEORI)'!$AH110)*PBTEORI6%,"")</f>
        <v/>
      </c>
      <c r="M110" s="456" t="str">
        <f>IFERROR(AVERAGE('PB(TEORI)'!$M110,'PB(TEORI)'!$X110,'[2]PB(TEORI'!$AG110)*PBTEORI7%,"")</f>
        <v/>
      </c>
      <c r="N110" s="467" t="str">
        <f>IFERROR(AVERAGE('PB(TEORI)'!$N110,'PB(TEORI)'!$Y110,'PB(TEORI)'!$AJ110)*PBTEORI8%,"")</f>
        <v/>
      </c>
      <c r="O110" s="467" t="str">
        <f>IFERROR(AVERAGE('PB(TEORI)'!$O110,'PB(TEORI)'!$Z110,'PB(TEORI)'!$AK110)*PBTEORI9%,"")</f>
        <v/>
      </c>
      <c r="P110" s="467" t="str">
        <f>IFERROR(AVERAGE('PB(TEORI)'!$P110,'PB(TEORI)'!$AA110,'PB(TEORI)'!$AL110)*PBTEORI10%,"")</f>
        <v/>
      </c>
      <c r="Q110" s="468" t="str">
        <f t="shared" si="3"/>
        <v/>
      </c>
      <c r="R110" s="469" t="str">
        <f>IFERROR(AVERAGE('PB(AMALI)'!$G110,'PB(AMALI)'!$R110,'PB(AMALI)'!$AC110)*PBAMALI1%,"")</f>
        <v/>
      </c>
      <c r="S110" s="469" t="str">
        <f>IFERROR(AVERAGE('PB(AMALI)'!$H110,'PB(AMALI)'!$S110,'PB(AMALI)'!$AD110)*PBAMALI2%,"")</f>
        <v/>
      </c>
      <c r="T110" s="469" t="str">
        <f>IFERROR(AVERAGE('PB(AMALI)'!$I110,'PB(AMALI)'!$T110,'PB(AMALI)'!$AE110)*PBAMALI3%,"")</f>
        <v/>
      </c>
      <c r="U110" s="469" t="str">
        <f>IFERROR(AVERAGE('PB(AMALI)'!$J110,'PB(AMALI)'!$U110,'PB(AMALI)'!$AF110)*PBAMALI4%,"")</f>
        <v/>
      </c>
      <c r="V110" s="469" t="str">
        <f>IFERROR(AVERAGE('PB(AMALI)'!$K110,'PB(AMALI)'!$V110,'PB(AMALI)'!$AG110)*PBAMALI5%,"")</f>
        <v/>
      </c>
      <c r="W110" s="469" t="str">
        <f>IFERROR(AVERAGE('PB(AMALI)'!$L110,'PB(AMALI)'!$W110,'PB(AMALI)'!$AH110)*PBAMALI6%,"")</f>
        <v/>
      </c>
      <c r="X110" s="469" t="str">
        <f>IFERROR(AVERAGE('PB(AMALI)'!$M110,'PB(AMALI)'!$X110,'[3]PB(AMALI'!$AG110)*PBAMALI7%,"")</f>
        <v/>
      </c>
      <c r="Y110" s="469" t="str">
        <f>IFERROR(AVERAGE('PB(AMALI)'!$N110,'PB(AMALI)'!$Y110,'PB(AMALI)'!$AJ110)*PBAMALI8%,"")</f>
        <v/>
      </c>
      <c r="Z110" s="469" t="str">
        <f>IFERROR(AVERAGE('PB(AMALI)'!$O110,'PB(AMALI)'!$Z110,'PB(AMALI)'!$AK110)*PBAMALI9%,"")</f>
        <v/>
      </c>
      <c r="AA110" s="469" t="str">
        <f>IFERROR(AVERAGE('PB(AMALI)'!$P110,'PB(AMALI)'!$AA110,'PB(AMALI)'!$AL110)*PBAMALI10%,"")</f>
        <v/>
      </c>
      <c r="AB110" s="470" t="str">
        <f t="shared" si="4"/>
        <v/>
      </c>
      <c r="AC110" s="474" t="str">
        <f t="shared" si="5"/>
        <v/>
      </c>
    </row>
    <row r="111" spans="1:29" ht="19.899999999999999" customHeight="1">
      <c r="A111" s="6">
        <v>100</v>
      </c>
      <c r="B111" s="425" t="str">
        <f>IF(OR(F111=0,F111=""),"",'DAFTAR PELAJAR'!B107)</f>
        <v>MOHAMAD FIRDAUS BIN ABDUL RAHMAN</v>
      </c>
      <c r="C111" s="381" t="str">
        <f>IF(OR(F111=0,F111=""),"",'DAFTAR PELAJAR'!C107)</f>
        <v>4 MTK</v>
      </c>
      <c r="D111" s="472">
        <f>IF(OR(F111=0,F111=""),"",'DAFTAR PELAJAR'!D107)</f>
        <v>981125106003</v>
      </c>
      <c r="E111" s="381" t="str">
        <f>IF(OR(F111=0,F111=""),"",'DAFTAR PELAJAR'!E107)</f>
        <v>K591CMTK012</v>
      </c>
      <c r="F111" s="473">
        <f>IF('DAFTAR PELAJAR'!J107=0,"",'DAFTAR PELAJAR'!J107)</f>
        <v>1</v>
      </c>
      <c r="G111" s="4" t="str">
        <f>IFERROR(AVERAGE('PB(TEORI)'!$G111,'PB(TEORI)'!$R111,'PB(TEORI)'!$AC111)*PBTEORI1%,"")</f>
        <v/>
      </c>
      <c r="H111" s="456" t="str">
        <f>IFERROR(AVERAGE('PB(TEORI)'!$H111,'PB(TEORI)'!$S111,'PB(TEORI)'!$AD111)*PBTEORI2%,"")</f>
        <v/>
      </c>
      <c r="I111" s="456" t="str">
        <f>IFERROR(AVERAGE('PB(TEORI)'!$I111,'PB(TEORI)'!$T111,'PB(TEORI)'!$AE111)*PBTEORI3%,"")</f>
        <v/>
      </c>
      <c r="J111" s="456" t="str">
        <f>IFERROR(AVERAGE('PB(TEORI)'!$J111,'PB(TEORI)'!$U111,'PB(TEORI)'!$AF111)*PBTEORI4%,"")</f>
        <v/>
      </c>
      <c r="K111" s="456" t="str">
        <f>IFERROR(AVERAGE('PB(TEORI)'!$K111,'PB(TEORI)'!$V111,'PB(TEORI)'!$AG111)*PBTEORI5%,"")</f>
        <v/>
      </c>
      <c r="L111" s="456" t="str">
        <f>IFERROR(AVERAGE('PB(TEORI)'!$L111,'PB(TEORI)'!$W111,'PB(TEORI)'!$AH111)*PBTEORI6%,"")</f>
        <v/>
      </c>
      <c r="M111" s="456" t="str">
        <f>IFERROR(AVERAGE('PB(TEORI)'!$M111,'PB(TEORI)'!$X111,'[2]PB(TEORI'!$AG111)*PBTEORI7%,"")</f>
        <v/>
      </c>
      <c r="N111" s="467" t="str">
        <f>IFERROR(AVERAGE('PB(TEORI)'!$N111,'PB(TEORI)'!$Y111,'PB(TEORI)'!$AJ111)*PBTEORI8%,"")</f>
        <v/>
      </c>
      <c r="O111" s="467" t="str">
        <f>IFERROR(AVERAGE('PB(TEORI)'!$O111,'PB(TEORI)'!$Z111,'PB(TEORI)'!$AK111)*PBTEORI9%,"")</f>
        <v/>
      </c>
      <c r="P111" s="467" t="str">
        <f>IFERROR(AVERAGE('PB(TEORI)'!$P111,'PB(TEORI)'!$AA111,'PB(TEORI)'!$AL111)*PBTEORI10%,"")</f>
        <v/>
      </c>
      <c r="Q111" s="468" t="str">
        <f t="shared" si="3"/>
        <v/>
      </c>
      <c r="R111" s="469" t="str">
        <f>IFERROR(AVERAGE('PB(AMALI)'!$G111,'PB(AMALI)'!$R111,'PB(AMALI)'!$AC111)*PBAMALI1%,"")</f>
        <v/>
      </c>
      <c r="S111" s="469" t="str">
        <f>IFERROR(AVERAGE('PB(AMALI)'!$H111,'PB(AMALI)'!$S111,'PB(AMALI)'!$AD111)*PBAMALI2%,"")</f>
        <v/>
      </c>
      <c r="T111" s="469" t="str">
        <f>IFERROR(AVERAGE('PB(AMALI)'!$I111,'PB(AMALI)'!$T111,'PB(AMALI)'!$AE111)*PBAMALI3%,"")</f>
        <v/>
      </c>
      <c r="U111" s="469" t="str">
        <f>IFERROR(AVERAGE('PB(AMALI)'!$J111,'PB(AMALI)'!$U111,'PB(AMALI)'!$AF111)*PBAMALI4%,"")</f>
        <v/>
      </c>
      <c r="V111" s="469" t="str">
        <f>IFERROR(AVERAGE('PB(AMALI)'!$K111,'PB(AMALI)'!$V111,'PB(AMALI)'!$AG111)*PBAMALI5%,"")</f>
        <v/>
      </c>
      <c r="W111" s="469" t="str">
        <f>IFERROR(AVERAGE('PB(AMALI)'!$L111,'PB(AMALI)'!$W111,'PB(AMALI)'!$AH111)*PBAMALI6%,"")</f>
        <v/>
      </c>
      <c r="X111" s="469" t="str">
        <f>IFERROR(AVERAGE('PB(AMALI)'!$M111,'PB(AMALI)'!$X111,'[3]PB(AMALI'!$AG111)*PBAMALI7%,"")</f>
        <v/>
      </c>
      <c r="Y111" s="469" t="str">
        <f>IFERROR(AVERAGE('PB(AMALI)'!$N111,'PB(AMALI)'!$Y111,'PB(AMALI)'!$AJ111)*PBAMALI8%,"")</f>
        <v/>
      </c>
      <c r="Z111" s="469" t="str">
        <f>IFERROR(AVERAGE('PB(AMALI)'!$O111,'PB(AMALI)'!$Z111,'PB(AMALI)'!$AK111)*PBAMALI9%,"")</f>
        <v/>
      </c>
      <c r="AA111" s="469" t="str">
        <f>IFERROR(AVERAGE('PB(AMALI)'!$P111,'PB(AMALI)'!$AA111,'PB(AMALI)'!$AL111)*PBAMALI10%,"")</f>
        <v/>
      </c>
      <c r="AB111" s="470" t="str">
        <f t="shared" si="4"/>
        <v/>
      </c>
      <c r="AC111" s="474" t="str">
        <f t="shared" si="5"/>
        <v/>
      </c>
    </row>
    <row r="112" spans="1:29" ht="19.899999999999999" customHeight="1">
      <c r="A112" s="6">
        <v>101</v>
      </c>
      <c r="B112" s="425" t="str">
        <f>IF(OR(F112=0,F112=""),"",'DAFTAR PELAJAR'!B108)</f>
        <v>MOHAMAD SUFIAN BIN WAHID</v>
      </c>
      <c r="C112" s="381" t="str">
        <f>IF(OR(F112=0,F112=""),"",'DAFTAR PELAJAR'!C108)</f>
        <v>4 MTK</v>
      </c>
      <c r="D112" s="472">
        <f>IF(OR(F112=0,F112=""),"",'DAFTAR PELAJAR'!D108)</f>
        <v>981203065199</v>
      </c>
      <c r="E112" s="381" t="str">
        <f>IF(OR(F112=0,F112=""),"",'DAFTAR PELAJAR'!E108)</f>
        <v>K591CMTK015</v>
      </c>
      <c r="F112" s="473">
        <f>IF('DAFTAR PELAJAR'!J108=0,"",'DAFTAR PELAJAR'!J108)</f>
        <v>1</v>
      </c>
      <c r="G112" s="4" t="str">
        <f>IFERROR(AVERAGE('PB(TEORI)'!$G112,'PB(TEORI)'!$R112,'PB(TEORI)'!$AC112)*PBTEORI1%,"")</f>
        <v/>
      </c>
      <c r="H112" s="456" t="str">
        <f>IFERROR(AVERAGE('PB(TEORI)'!$H112,'PB(TEORI)'!$S112,'PB(TEORI)'!$AD112)*PBTEORI2%,"")</f>
        <v/>
      </c>
      <c r="I112" s="456" t="str">
        <f>IFERROR(AVERAGE('PB(TEORI)'!$I112,'PB(TEORI)'!$T112,'PB(TEORI)'!$AE112)*PBTEORI3%,"")</f>
        <v/>
      </c>
      <c r="J112" s="456" t="str">
        <f>IFERROR(AVERAGE('PB(TEORI)'!$J112,'PB(TEORI)'!$U112,'PB(TEORI)'!$AF112)*PBTEORI4%,"")</f>
        <v/>
      </c>
      <c r="K112" s="456" t="str">
        <f>IFERROR(AVERAGE('PB(TEORI)'!$K112,'PB(TEORI)'!$V112,'PB(TEORI)'!$AG112)*PBTEORI5%,"")</f>
        <v/>
      </c>
      <c r="L112" s="456" t="str">
        <f>IFERROR(AVERAGE('PB(TEORI)'!$L112,'PB(TEORI)'!$W112,'PB(TEORI)'!$AH112)*PBTEORI6%,"")</f>
        <v/>
      </c>
      <c r="M112" s="456" t="str">
        <f>IFERROR(AVERAGE('PB(TEORI)'!$M112,'PB(TEORI)'!$X112,'[2]PB(TEORI'!$AG112)*PBTEORI7%,"")</f>
        <v/>
      </c>
      <c r="N112" s="467" t="str">
        <f>IFERROR(AVERAGE('PB(TEORI)'!$N112,'PB(TEORI)'!$Y112,'PB(TEORI)'!$AJ112)*PBTEORI8%,"")</f>
        <v/>
      </c>
      <c r="O112" s="467" t="str">
        <f>IFERROR(AVERAGE('PB(TEORI)'!$O112,'PB(TEORI)'!$Z112,'PB(TEORI)'!$AK112)*PBTEORI9%,"")</f>
        <v/>
      </c>
      <c r="P112" s="467" t="str">
        <f>IFERROR(AVERAGE('PB(TEORI)'!$P112,'PB(TEORI)'!$AA112,'PB(TEORI)'!$AL112)*PBTEORI10%,"")</f>
        <v/>
      </c>
      <c r="Q112" s="468" t="str">
        <f t="shared" si="3"/>
        <v/>
      </c>
      <c r="R112" s="469" t="str">
        <f>IFERROR(AVERAGE('PB(AMALI)'!$G112,'PB(AMALI)'!$R112,'PB(AMALI)'!$AC112)*PBAMALI1%,"")</f>
        <v/>
      </c>
      <c r="S112" s="469" t="str">
        <f>IFERROR(AVERAGE('PB(AMALI)'!$H112,'PB(AMALI)'!$S112,'PB(AMALI)'!$AD112)*PBAMALI2%,"")</f>
        <v/>
      </c>
      <c r="T112" s="469" t="str">
        <f>IFERROR(AVERAGE('PB(AMALI)'!$I112,'PB(AMALI)'!$T112,'PB(AMALI)'!$AE112)*PBAMALI3%,"")</f>
        <v/>
      </c>
      <c r="U112" s="469" t="str">
        <f>IFERROR(AVERAGE('PB(AMALI)'!$J112,'PB(AMALI)'!$U112,'PB(AMALI)'!$AF112)*PBAMALI4%,"")</f>
        <v/>
      </c>
      <c r="V112" s="469" t="str">
        <f>IFERROR(AVERAGE('PB(AMALI)'!$K112,'PB(AMALI)'!$V112,'PB(AMALI)'!$AG112)*PBAMALI5%,"")</f>
        <v/>
      </c>
      <c r="W112" s="469" t="str">
        <f>IFERROR(AVERAGE('PB(AMALI)'!$L112,'PB(AMALI)'!$W112,'PB(AMALI)'!$AH112)*PBAMALI6%,"")</f>
        <v/>
      </c>
      <c r="X112" s="469" t="str">
        <f>IFERROR(AVERAGE('PB(AMALI)'!$M112,'PB(AMALI)'!$X112,'[3]PB(AMALI'!$AG112)*PBAMALI7%,"")</f>
        <v/>
      </c>
      <c r="Y112" s="469" t="str">
        <f>IFERROR(AVERAGE('PB(AMALI)'!$N112,'PB(AMALI)'!$Y112,'PB(AMALI)'!$AJ112)*PBAMALI8%,"")</f>
        <v/>
      </c>
      <c r="Z112" s="469" t="str">
        <f>IFERROR(AVERAGE('PB(AMALI)'!$O112,'PB(AMALI)'!$Z112,'PB(AMALI)'!$AK112)*PBAMALI9%,"")</f>
        <v/>
      </c>
      <c r="AA112" s="469" t="str">
        <f>IFERROR(AVERAGE('PB(AMALI)'!$P112,'PB(AMALI)'!$AA112,'PB(AMALI)'!$AL112)*PBAMALI10%,"")</f>
        <v/>
      </c>
      <c r="AB112" s="470" t="str">
        <f t="shared" si="4"/>
        <v/>
      </c>
      <c r="AC112" s="474" t="str">
        <f t="shared" si="5"/>
        <v/>
      </c>
    </row>
    <row r="113" spans="1:29" ht="19.899999999999999" customHeight="1">
      <c r="A113" s="6">
        <v>102</v>
      </c>
      <c r="B113" s="425" t="str">
        <f>IF(OR(F113=0,F113=""),"",'DAFTAR PELAJAR'!B109)</f>
        <v>MOHAMAD SYAHMI BIN HARUN</v>
      </c>
      <c r="C113" s="381" t="str">
        <f>IF(OR(F113=0,F113=""),"",'DAFTAR PELAJAR'!C109)</f>
        <v>4 MTK</v>
      </c>
      <c r="D113" s="472">
        <f>IF(OR(F113=0,F113=""),"",'DAFTAR PELAJAR'!D109)</f>
        <v>980915065627</v>
      </c>
      <c r="E113" s="381" t="str">
        <f>IF(OR(F113=0,F113=""),"",'DAFTAR PELAJAR'!E109)</f>
        <v>K591CMTK016</v>
      </c>
      <c r="F113" s="473">
        <f>IF('DAFTAR PELAJAR'!J109=0,"",'DAFTAR PELAJAR'!J109)</f>
        <v>1</v>
      </c>
      <c r="G113" s="4" t="str">
        <f>IFERROR(AVERAGE('PB(TEORI)'!$G113,'PB(TEORI)'!$R113,'PB(TEORI)'!$AC113)*PBTEORI1%,"")</f>
        <v/>
      </c>
      <c r="H113" s="456" t="str">
        <f>IFERROR(AVERAGE('PB(TEORI)'!$H113,'PB(TEORI)'!$S113,'PB(TEORI)'!$AD113)*PBTEORI2%,"")</f>
        <v/>
      </c>
      <c r="I113" s="456" t="str">
        <f>IFERROR(AVERAGE('PB(TEORI)'!$I113,'PB(TEORI)'!$T113,'PB(TEORI)'!$AE113)*PBTEORI3%,"")</f>
        <v/>
      </c>
      <c r="J113" s="456" t="str">
        <f>IFERROR(AVERAGE('PB(TEORI)'!$J113,'PB(TEORI)'!$U113,'PB(TEORI)'!$AF113)*PBTEORI4%,"")</f>
        <v/>
      </c>
      <c r="K113" s="456" t="str">
        <f>IFERROR(AVERAGE('PB(TEORI)'!$K113,'PB(TEORI)'!$V113,'PB(TEORI)'!$AG113)*PBTEORI5%,"")</f>
        <v/>
      </c>
      <c r="L113" s="456" t="str">
        <f>IFERROR(AVERAGE('PB(TEORI)'!$L113,'PB(TEORI)'!$W113,'PB(TEORI)'!$AH113)*PBTEORI6%,"")</f>
        <v/>
      </c>
      <c r="M113" s="456" t="str">
        <f>IFERROR(AVERAGE('PB(TEORI)'!$M113,'PB(TEORI)'!$X113,'[2]PB(TEORI'!$AG113)*PBTEORI7%,"")</f>
        <v/>
      </c>
      <c r="N113" s="467" t="str">
        <f>IFERROR(AVERAGE('PB(TEORI)'!$N113,'PB(TEORI)'!$Y113,'PB(TEORI)'!$AJ113)*PBTEORI8%,"")</f>
        <v/>
      </c>
      <c r="O113" s="467" t="str">
        <f>IFERROR(AVERAGE('PB(TEORI)'!$O113,'PB(TEORI)'!$Z113,'PB(TEORI)'!$AK113)*PBTEORI9%,"")</f>
        <v/>
      </c>
      <c r="P113" s="467" t="str">
        <f>IFERROR(AVERAGE('PB(TEORI)'!$P113,'PB(TEORI)'!$AA113,'PB(TEORI)'!$AL113)*PBTEORI10%,"")</f>
        <v/>
      </c>
      <c r="Q113" s="468" t="str">
        <f t="shared" si="3"/>
        <v/>
      </c>
      <c r="R113" s="469" t="str">
        <f>IFERROR(AVERAGE('PB(AMALI)'!$G113,'PB(AMALI)'!$R113,'PB(AMALI)'!$AC113)*PBAMALI1%,"")</f>
        <v/>
      </c>
      <c r="S113" s="469" t="str">
        <f>IFERROR(AVERAGE('PB(AMALI)'!$H113,'PB(AMALI)'!$S113,'PB(AMALI)'!$AD113)*PBAMALI2%,"")</f>
        <v/>
      </c>
      <c r="T113" s="469" t="str">
        <f>IFERROR(AVERAGE('PB(AMALI)'!$I113,'PB(AMALI)'!$T113,'PB(AMALI)'!$AE113)*PBAMALI3%,"")</f>
        <v/>
      </c>
      <c r="U113" s="469" t="str">
        <f>IFERROR(AVERAGE('PB(AMALI)'!$J113,'PB(AMALI)'!$U113,'PB(AMALI)'!$AF113)*PBAMALI4%,"")</f>
        <v/>
      </c>
      <c r="V113" s="469" t="str">
        <f>IFERROR(AVERAGE('PB(AMALI)'!$K113,'PB(AMALI)'!$V113,'PB(AMALI)'!$AG113)*PBAMALI5%,"")</f>
        <v/>
      </c>
      <c r="W113" s="469" t="str">
        <f>IFERROR(AVERAGE('PB(AMALI)'!$L113,'PB(AMALI)'!$W113,'PB(AMALI)'!$AH113)*PBAMALI6%,"")</f>
        <v/>
      </c>
      <c r="X113" s="469" t="str">
        <f>IFERROR(AVERAGE('PB(AMALI)'!$M113,'PB(AMALI)'!$X113,'[3]PB(AMALI'!$AG113)*PBAMALI7%,"")</f>
        <v/>
      </c>
      <c r="Y113" s="469" t="str">
        <f>IFERROR(AVERAGE('PB(AMALI)'!$N113,'PB(AMALI)'!$Y113,'PB(AMALI)'!$AJ113)*PBAMALI8%,"")</f>
        <v/>
      </c>
      <c r="Z113" s="469" t="str">
        <f>IFERROR(AVERAGE('PB(AMALI)'!$O113,'PB(AMALI)'!$Z113,'PB(AMALI)'!$AK113)*PBAMALI9%,"")</f>
        <v/>
      </c>
      <c r="AA113" s="469" t="str">
        <f>IFERROR(AVERAGE('PB(AMALI)'!$P113,'PB(AMALI)'!$AA113,'PB(AMALI)'!$AL113)*PBAMALI10%,"")</f>
        <v/>
      </c>
      <c r="AB113" s="470" t="str">
        <f t="shared" si="4"/>
        <v/>
      </c>
      <c r="AC113" s="474" t="str">
        <f t="shared" si="5"/>
        <v/>
      </c>
    </row>
    <row r="114" spans="1:29" ht="19.899999999999999" customHeight="1">
      <c r="A114" s="6">
        <v>103</v>
      </c>
      <c r="B114" s="425" t="str">
        <f>IF(OR(F114=0,F114=""),"",'DAFTAR PELAJAR'!B110)</f>
        <v>MOHAMAD ZIKRI BIN REMLEE</v>
      </c>
      <c r="C114" s="381" t="str">
        <f>IF(OR(F114=0,F114=""),"",'DAFTAR PELAJAR'!C110)</f>
        <v>4 MTK</v>
      </c>
      <c r="D114" s="472" t="str">
        <f>IF(OR(F114=0,F114=""),"",'DAFTAR PELAJAR'!D110)</f>
        <v>980711036349</v>
      </c>
      <c r="E114" s="381" t="str">
        <f>IF(OR(F114=0,F114=""),"",'DAFTAR PELAJAR'!E110)</f>
        <v>K591CMTK017</v>
      </c>
      <c r="F114" s="473">
        <f>IF('DAFTAR PELAJAR'!J110=0,"",'DAFTAR PELAJAR'!J110)</f>
        <v>1</v>
      </c>
      <c r="G114" s="4" t="str">
        <f>IFERROR(AVERAGE('PB(TEORI)'!$G114,'PB(TEORI)'!$R114,'PB(TEORI)'!$AC114)*PBTEORI1%,"")</f>
        <v/>
      </c>
      <c r="H114" s="456" t="str">
        <f>IFERROR(AVERAGE('PB(TEORI)'!$H114,'PB(TEORI)'!$S114,'PB(TEORI)'!$AD114)*PBTEORI2%,"")</f>
        <v/>
      </c>
      <c r="I114" s="456" t="str">
        <f>IFERROR(AVERAGE('PB(TEORI)'!$I114,'PB(TEORI)'!$T114,'PB(TEORI)'!$AE114)*PBTEORI3%,"")</f>
        <v/>
      </c>
      <c r="J114" s="456" t="str">
        <f>IFERROR(AVERAGE('PB(TEORI)'!$J114,'PB(TEORI)'!$U114,'PB(TEORI)'!$AF114)*PBTEORI4%,"")</f>
        <v/>
      </c>
      <c r="K114" s="456" t="str">
        <f>IFERROR(AVERAGE('PB(TEORI)'!$K114,'PB(TEORI)'!$V114,'PB(TEORI)'!$AG114)*PBTEORI5%,"")</f>
        <v/>
      </c>
      <c r="L114" s="456" t="str">
        <f>IFERROR(AVERAGE('PB(TEORI)'!$L114,'PB(TEORI)'!$W114,'PB(TEORI)'!$AH114)*PBTEORI6%,"")</f>
        <v/>
      </c>
      <c r="M114" s="456" t="str">
        <f>IFERROR(AVERAGE('PB(TEORI)'!$M114,'PB(TEORI)'!$X114,'[2]PB(TEORI'!$AG114)*PBTEORI7%,"")</f>
        <v/>
      </c>
      <c r="N114" s="467" t="str">
        <f>IFERROR(AVERAGE('PB(TEORI)'!$N114,'PB(TEORI)'!$Y114,'PB(TEORI)'!$AJ114)*PBTEORI8%,"")</f>
        <v/>
      </c>
      <c r="O114" s="467" t="str">
        <f>IFERROR(AVERAGE('PB(TEORI)'!$O114,'PB(TEORI)'!$Z114,'PB(TEORI)'!$AK114)*PBTEORI9%,"")</f>
        <v/>
      </c>
      <c r="P114" s="467" t="str">
        <f>IFERROR(AVERAGE('PB(TEORI)'!$P114,'PB(TEORI)'!$AA114,'PB(TEORI)'!$AL114)*PBTEORI10%,"")</f>
        <v/>
      </c>
      <c r="Q114" s="468" t="str">
        <f t="shared" si="3"/>
        <v/>
      </c>
      <c r="R114" s="469" t="str">
        <f>IFERROR(AVERAGE('PB(AMALI)'!$G114,'PB(AMALI)'!$R114,'PB(AMALI)'!$AC114)*PBAMALI1%,"")</f>
        <v/>
      </c>
      <c r="S114" s="469" t="str">
        <f>IFERROR(AVERAGE('PB(AMALI)'!$H114,'PB(AMALI)'!$S114,'PB(AMALI)'!$AD114)*PBAMALI2%,"")</f>
        <v/>
      </c>
      <c r="T114" s="469" t="str">
        <f>IFERROR(AVERAGE('PB(AMALI)'!$I114,'PB(AMALI)'!$T114,'PB(AMALI)'!$AE114)*PBAMALI3%,"")</f>
        <v/>
      </c>
      <c r="U114" s="469" t="str">
        <f>IFERROR(AVERAGE('PB(AMALI)'!$J114,'PB(AMALI)'!$U114,'PB(AMALI)'!$AF114)*PBAMALI4%,"")</f>
        <v/>
      </c>
      <c r="V114" s="469" t="str">
        <f>IFERROR(AVERAGE('PB(AMALI)'!$K114,'PB(AMALI)'!$V114,'PB(AMALI)'!$AG114)*PBAMALI5%,"")</f>
        <v/>
      </c>
      <c r="W114" s="469" t="str">
        <f>IFERROR(AVERAGE('PB(AMALI)'!$L114,'PB(AMALI)'!$W114,'PB(AMALI)'!$AH114)*PBAMALI6%,"")</f>
        <v/>
      </c>
      <c r="X114" s="469" t="str">
        <f>IFERROR(AVERAGE('PB(AMALI)'!$M114,'PB(AMALI)'!$X114,'[3]PB(AMALI'!$AG114)*PBAMALI7%,"")</f>
        <v/>
      </c>
      <c r="Y114" s="469" t="str">
        <f>IFERROR(AVERAGE('PB(AMALI)'!$N114,'PB(AMALI)'!$Y114,'PB(AMALI)'!$AJ114)*PBAMALI8%,"")</f>
        <v/>
      </c>
      <c r="Z114" s="469" t="str">
        <f>IFERROR(AVERAGE('PB(AMALI)'!$O114,'PB(AMALI)'!$Z114,'PB(AMALI)'!$AK114)*PBAMALI9%,"")</f>
        <v/>
      </c>
      <c r="AA114" s="469" t="str">
        <f>IFERROR(AVERAGE('PB(AMALI)'!$P114,'PB(AMALI)'!$AA114,'PB(AMALI)'!$AL114)*PBAMALI10%,"")</f>
        <v/>
      </c>
      <c r="AB114" s="470" t="str">
        <f t="shared" si="4"/>
        <v/>
      </c>
      <c r="AC114" s="474" t="str">
        <f t="shared" si="5"/>
        <v/>
      </c>
    </row>
    <row r="115" spans="1:29" ht="19.899999999999999" customHeight="1">
      <c r="A115" s="6">
        <v>104</v>
      </c>
      <c r="B115" s="425" t="str">
        <f>IF(OR(F115=0,F115=""),"",'DAFTAR PELAJAR'!B111)</f>
        <v>MUHAMAD ALIF HAIKAL BIN  MOHD SABRI</v>
      </c>
      <c r="C115" s="381" t="str">
        <f>IF(OR(F115=0,F115=""),"",'DAFTAR PELAJAR'!C111)</f>
        <v>4 MTK</v>
      </c>
      <c r="D115" s="472" t="str">
        <f>IF(OR(F115=0,F115=""),"",'DAFTAR PELAJAR'!D111)</f>
        <v>980804035281</v>
      </c>
      <c r="E115" s="381" t="str">
        <f>IF(OR(F115=0,F115=""),"",'DAFTAR PELAJAR'!E111)</f>
        <v>K591CMTK018</v>
      </c>
      <c r="F115" s="473">
        <f>IF('DAFTAR PELAJAR'!J111=0,"",'DAFTAR PELAJAR'!J111)</f>
        <v>1</v>
      </c>
      <c r="G115" s="4" t="str">
        <f>IFERROR(AVERAGE('PB(TEORI)'!$G115,'PB(TEORI)'!$R115,'PB(TEORI)'!$AC115)*PBTEORI1%,"")</f>
        <v/>
      </c>
      <c r="H115" s="456" t="str">
        <f>IFERROR(AVERAGE('PB(TEORI)'!$H115,'PB(TEORI)'!$S115,'PB(TEORI)'!$AD115)*PBTEORI2%,"")</f>
        <v/>
      </c>
      <c r="I115" s="456" t="str">
        <f>IFERROR(AVERAGE('PB(TEORI)'!$I115,'PB(TEORI)'!$T115,'PB(TEORI)'!$AE115)*PBTEORI3%,"")</f>
        <v/>
      </c>
      <c r="J115" s="456" t="str">
        <f>IFERROR(AVERAGE('PB(TEORI)'!$J115,'PB(TEORI)'!$U115,'PB(TEORI)'!$AF115)*PBTEORI4%,"")</f>
        <v/>
      </c>
      <c r="K115" s="456" t="str">
        <f>IFERROR(AVERAGE('PB(TEORI)'!$K115,'PB(TEORI)'!$V115,'PB(TEORI)'!$AG115)*PBTEORI5%,"")</f>
        <v/>
      </c>
      <c r="L115" s="456" t="str">
        <f>IFERROR(AVERAGE('PB(TEORI)'!$L115,'PB(TEORI)'!$W115,'PB(TEORI)'!$AH115)*PBTEORI6%,"")</f>
        <v/>
      </c>
      <c r="M115" s="456" t="str">
        <f>IFERROR(AVERAGE('PB(TEORI)'!$M115,'PB(TEORI)'!$X115,'[2]PB(TEORI'!$AG115)*PBTEORI7%,"")</f>
        <v/>
      </c>
      <c r="N115" s="467" t="str">
        <f>IFERROR(AVERAGE('PB(TEORI)'!$N115,'PB(TEORI)'!$Y115,'PB(TEORI)'!$AJ115)*PBTEORI8%,"")</f>
        <v/>
      </c>
      <c r="O115" s="467" t="str">
        <f>IFERROR(AVERAGE('PB(TEORI)'!$O115,'PB(TEORI)'!$Z115,'PB(TEORI)'!$AK115)*PBTEORI9%,"")</f>
        <v/>
      </c>
      <c r="P115" s="467" t="str">
        <f>IFERROR(AVERAGE('PB(TEORI)'!$P115,'PB(TEORI)'!$AA115,'PB(TEORI)'!$AL115)*PBTEORI10%,"")</f>
        <v/>
      </c>
      <c r="Q115" s="468" t="str">
        <f t="shared" si="3"/>
        <v/>
      </c>
      <c r="R115" s="469" t="str">
        <f>IFERROR(AVERAGE('PB(AMALI)'!$G115,'PB(AMALI)'!$R115,'PB(AMALI)'!$AC115)*PBAMALI1%,"")</f>
        <v/>
      </c>
      <c r="S115" s="469" t="str">
        <f>IFERROR(AVERAGE('PB(AMALI)'!$H115,'PB(AMALI)'!$S115,'PB(AMALI)'!$AD115)*PBAMALI2%,"")</f>
        <v/>
      </c>
      <c r="T115" s="469" t="str">
        <f>IFERROR(AVERAGE('PB(AMALI)'!$I115,'PB(AMALI)'!$T115,'PB(AMALI)'!$AE115)*PBAMALI3%,"")</f>
        <v/>
      </c>
      <c r="U115" s="469" t="str">
        <f>IFERROR(AVERAGE('PB(AMALI)'!$J115,'PB(AMALI)'!$U115,'PB(AMALI)'!$AF115)*PBAMALI4%,"")</f>
        <v/>
      </c>
      <c r="V115" s="469" t="str">
        <f>IFERROR(AVERAGE('PB(AMALI)'!$K115,'PB(AMALI)'!$V115,'PB(AMALI)'!$AG115)*PBAMALI5%,"")</f>
        <v/>
      </c>
      <c r="W115" s="469" t="str">
        <f>IFERROR(AVERAGE('PB(AMALI)'!$L115,'PB(AMALI)'!$W115,'PB(AMALI)'!$AH115)*PBAMALI6%,"")</f>
        <v/>
      </c>
      <c r="X115" s="469" t="str">
        <f>IFERROR(AVERAGE('PB(AMALI)'!$M115,'PB(AMALI)'!$X115,'[3]PB(AMALI'!$AG115)*PBAMALI7%,"")</f>
        <v/>
      </c>
      <c r="Y115" s="469" t="str">
        <f>IFERROR(AVERAGE('PB(AMALI)'!$N115,'PB(AMALI)'!$Y115,'PB(AMALI)'!$AJ115)*PBAMALI8%,"")</f>
        <v/>
      </c>
      <c r="Z115" s="469" t="str">
        <f>IFERROR(AVERAGE('PB(AMALI)'!$O115,'PB(AMALI)'!$Z115,'PB(AMALI)'!$AK115)*PBAMALI9%,"")</f>
        <v/>
      </c>
      <c r="AA115" s="469" t="str">
        <f>IFERROR(AVERAGE('PB(AMALI)'!$P115,'PB(AMALI)'!$AA115,'PB(AMALI)'!$AL115)*PBAMALI10%,"")</f>
        <v/>
      </c>
      <c r="AB115" s="470" t="str">
        <f t="shared" si="4"/>
        <v/>
      </c>
      <c r="AC115" s="474" t="str">
        <f t="shared" si="5"/>
        <v/>
      </c>
    </row>
    <row r="116" spans="1:29" ht="19.899999999999999" customHeight="1">
      <c r="A116" s="6">
        <v>105</v>
      </c>
      <c r="B116" s="425" t="str">
        <f>IF(OR(F116=0,F116=""),"",'DAFTAR PELAJAR'!B112)</f>
        <v>MUHAMAD HAZWAN AIMAN BIN MOHAMAD YAZIZ</v>
      </c>
      <c r="C116" s="381" t="str">
        <f>IF(OR(F116=0,F116=""),"",'DAFTAR PELAJAR'!C112)</f>
        <v>4 MTK</v>
      </c>
      <c r="D116" s="472">
        <f>IF(OR(F116=0,F116=""),"",'DAFTAR PELAJAR'!D112)</f>
        <v>981001065123</v>
      </c>
      <c r="E116" s="381" t="str">
        <f>IF(OR(F116=0,F116=""),"",'DAFTAR PELAJAR'!E112)</f>
        <v>K591CMTK019</v>
      </c>
      <c r="F116" s="473">
        <f>IF('DAFTAR PELAJAR'!J112=0,"",'DAFTAR PELAJAR'!J112)</f>
        <v>1</v>
      </c>
      <c r="G116" s="4" t="str">
        <f>IFERROR(AVERAGE('PB(TEORI)'!$G116,'PB(TEORI)'!$R116,'PB(TEORI)'!$AC116)*PBTEORI1%,"")</f>
        <v/>
      </c>
      <c r="H116" s="456" t="str">
        <f>IFERROR(AVERAGE('PB(TEORI)'!$H116,'PB(TEORI)'!$S116,'PB(TEORI)'!$AD116)*PBTEORI2%,"")</f>
        <v/>
      </c>
      <c r="I116" s="456" t="str">
        <f>IFERROR(AVERAGE('PB(TEORI)'!$I116,'PB(TEORI)'!$T116,'PB(TEORI)'!$AE116)*PBTEORI3%,"")</f>
        <v/>
      </c>
      <c r="J116" s="456" t="str">
        <f>IFERROR(AVERAGE('PB(TEORI)'!$J116,'PB(TEORI)'!$U116,'PB(TEORI)'!$AF116)*PBTEORI4%,"")</f>
        <v/>
      </c>
      <c r="K116" s="456" t="str">
        <f>IFERROR(AVERAGE('PB(TEORI)'!$K116,'PB(TEORI)'!$V116,'PB(TEORI)'!$AG116)*PBTEORI5%,"")</f>
        <v/>
      </c>
      <c r="L116" s="456" t="str">
        <f>IFERROR(AVERAGE('PB(TEORI)'!$L116,'PB(TEORI)'!$W116,'PB(TEORI)'!$AH116)*PBTEORI6%,"")</f>
        <v/>
      </c>
      <c r="M116" s="456" t="str">
        <f>IFERROR(AVERAGE('PB(TEORI)'!$M116,'PB(TEORI)'!$X116,'[2]PB(TEORI'!$AG116)*PBTEORI7%,"")</f>
        <v/>
      </c>
      <c r="N116" s="467" t="str">
        <f>IFERROR(AVERAGE('PB(TEORI)'!$N116,'PB(TEORI)'!$Y116,'PB(TEORI)'!$AJ116)*PBTEORI8%,"")</f>
        <v/>
      </c>
      <c r="O116" s="467" t="str">
        <f>IFERROR(AVERAGE('PB(TEORI)'!$O116,'PB(TEORI)'!$Z116,'PB(TEORI)'!$AK116)*PBTEORI9%,"")</f>
        <v/>
      </c>
      <c r="P116" s="467" t="str">
        <f>IFERROR(AVERAGE('PB(TEORI)'!$P116,'PB(TEORI)'!$AA116,'PB(TEORI)'!$AL116)*PBTEORI10%,"")</f>
        <v/>
      </c>
      <c r="Q116" s="468" t="str">
        <f t="shared" si="3"/>
        <v/>
      </c>
      <c r="R116" s="469" t="str">
        <f>IFERROR(AVERAGE('PB(AMALI)'!$G116,'PB(AMALI)'!$R116,'PB(AMALI)'!$AC116)*PBAMALI1%,"")</f>
        <v/>
      </c>
      <c r="S116" s="469" t="str">
        <f>IFERROR(AVERAGE('PB(AMALI)'!$H116,'PB(AMALI)'!$S116,'PB(AMALI)'!$AD116)*PBAMALI2%,"")</f>
        <v/>
      </c>
      <c r="T116" s="469" t="str">
        <f>IFERROR(AVERAGE('PB(AMALI)'!$I116,'PB(AMALI)'!$T116,'PB(AMALI)'!$AE116)*PBAMALI3%,"")</f>
        <v/>
      </c>
      <c r="U116" s="469" t="str">
        <f>IFERROR(AVERAGE('PB(AMALI)'!$J116,'PB(AMALI)'!$U116,'PB(AMALI)'!$AF116)*PBAMALI4%,"")</f>
        <v/>
      </c>
      <c r="V116" s="469" t="str">
        <f>IFERROR(AVERAGE('PB(AMALI)'!$K116,'PB(AMALI)'!$V116,'PB(AMALI)'!$AG116)*PBAMALI5%,"")</f>
        <v/>
      </c>
      <c r="W116" s="469" t="str">
        <f>IFERROR(AVERAGE('PB(AMALI)'!$L116,'PB(AMALI)'!$W116,'PB(AMALI)'!$AH116)*PBAMALI6%,"")</f>
        <v/>
      </c>
      <c r="X116" s="469" t="str">
        <f>IFERROR(AVERAGE('PB(AMALI)'!$M116,'PB(AMALI)'!$X116,'[3]PB(AMALI'!$AG116)*PBAMALI7%,"")</f>
        <v/>
      </c>
      <c r="Y116" s="469" t="str">
        <f>IFERROR(AVERAGE('PB(AMALI)'!$N116,'PB(AMALI)'!$Y116,'PB(AMALI)'!$AJ116)*PBAMALI8%,"")</f>
        <v/>
      </c>
      <c r="Z116" s="469" t="str">
        <f>IFERROR(AVERAGE('PB(AMALI)'!$O116,'PB(AMALI)'!$Z116,'PB(AMALI)'!$AK116)*PBAMALI9%,"")</f>
        <v/>
      </c>
      <c r="AA116" s="469" t="str">
        <f>IFERROR(AVERAGE('PB(AMALI)'!$P116,'PB(AMALI)'!$AA116,'PB(AMALI)'!$AL116)*PBAMALI10%,"")</f>
        <v/>
      </c>
      <c r="AB116" s="470" t="str">
        <f t="shared" si="4"/>
        <v/>
      </c>
      <c r="AC116" s="474" t="str">
        <f t="shared" si="5"/>
        <v/>
      </c>
    </row>
    <row r="117" spans="1:29" ht="19.899999999999999" customHeight="1">
      <c r="A117" s="6">
        <v>106</v>
      </c>
      <c r="B117" s="425" t="str">
        <f>IF(OR(F117=0,F117=""),"",'DAFTAR PELAJAR'!B113)</f>
        <v>MUHAMMAD AMIRUL AIMAN BIN JAMALUDIN</v>
      </c>
      <c r="C117" s="381" t="str">
        <f>IF(OR(F117=0,F117=""),"",'DAFTAR PELAJAR'!C113)</f>
        <v>4 MTK</v>
      </c>
      <c r="D117" s="472" t="str">
        <f>IF(OR(F117=0,F117=""),"",'DAFTAR PELAJAR'!D113)</f>
        <v>980127065167</v>
      </c>
      <c r="E117" s="381" t="str">
        <f>IF(OR(F117=0,F117=""),"",'DAFTAR PELAJAR'!E113)</f>
        <v>K591CMTK020</v>
      </c>
      <c r="F117" s="473">
        <f>IF('DAFTAR PELAJAR'!J113=0,"",'DAFTAR PELAJAR'!J113)</f>
        <v>1</v>
      </c>
      <c r="G117" s="4" t="str">
        <f>IFERROR(AVERAGE('PB(TEORI)'!$G117,'PB(TEORI)'!$R117,'PB(TEORI)'!$AC117)*PBTEORI1%,"")</f>
        <v/>
      </c>
      <c r="H117" s="456" t="str">
        <f>IFERROR(AVERAGE('PB(TEORI)'!$H117,'PB(TEORI)'!$S117,'PB(TEORI)'!$AD117)*PBTEORI2%,"")</f>
        <v/>
      </c>
      <c r="I117" s="456" t="str">
        <f>IFERROR(AVERAGE('PB(TEORI)'!$I117,'PB(TEORI)'!$T117,'PB(TEORI)'!$AE117)*PBTEORI3%,"")</f>
        <v/>
      </c>
      <c r="J117" s="456" t="str">
        <f>IFERROR(AVERAGE('PB(TEORI)'!$J117,'PB(TEORI)'!$U117,'PB(TEORI)'!$AF117)*PBTEORI4%,"")</f>
        <v/>
      </c>
      <c r="K117" s="456" t="str">
        <f>IFERROR(AVERAGE('PB(TEORI)'!$K117,'PB(TEORI)'!$V117,'PB(TEORI)'!$AG117)*PBTEORI5%,"")</f>
        <v/>
      </c>
      <c r="L117" s="456" t="str">
        <f>IFERROR(AVERAGE('PB(TEORI)'!$L117,'PB(TEORI)'!$W117,'PB(TEORI)'!$AH117)*PBTEORI6%,"")</f>
        <v/>
      </c>
      <c r="M117" s="456" t="str">
        <f>IFERROR(AVERAGE('PB(TEORI)'!$M117,'PB(TEORI)'!$X117,'[2]PB(TEORI'!$AG117)*PBTEORI7%,"")</f>
        <v/>
      </c>
      <c r="N117" s="467" t="str">
        <f>IFERROR(AVERAGE('PB(TEORI)'!$N117,'PB(TEORI)'!$Y117,'PB(TEORI)'!$AJ117)*PBTEORI8%,"")</f>
        <v/>
      </c>
      <c r="O117" s="467" t="str">
        <f>IFERROR(AVERAGE('PB(TEORI)'!$O117,'PB(TEORI)'!$Z117,'PB(TEORI)'!$AK117)*PBTEORI9%,"")</f>
        <v/>
      </c>
      <c r="P117" s="467" t="str">
        <f>IFERROR(AVERAGE('PB(TEORI)'!$P117,'PB(TEORI)'!$AA117,'PB(TEORI)'!$AL117)*PBTEORI10%,"")</f>
        <v/>
      </c>
      <c r="Q117" s="468" t="str">
        <f t="shared" si="3"/>
        <v/>
      </c>
      <c r="R117" s="469" t="str">
        <f>IFERROR(AVERAGE('PB(AMALI)'!$G117,'PB(AMALI)'!$R117,'PB(AMALI)'!$AC117)*PBAMALI1%,"")</f>
        <v/>
      </c>
      <c r="S117" s="469" t="str">
        <f>IFERROR(AVERAGE('PB(AMALI)'!$H117,'PB(AMALI)'!$S117,'PB(AMALI)'!$AD117)*PBAMALI2%,"")</f>
        <v/>
      </c>
      <c r="T117" s="469" t="str">
        <f>IFERROR(AVERAGE('PB(AMALI)'!$I117,'PB(AMALI)'!$T117,'PB(AMALI)'!$AE117)*PBAMALI3%,"")</f>
        <v/>
      </c>
      <c r="U117" s="469" t="str">
        <f>IFERROR(AVERAGE('PB(AMALI)'!$J117,'PB(AMALI)'!$U117,'PB(AMALI)'!$AF117)*PBAMALI4%,"")</f>
        <v/>
      </c>
      <c r="V117" s="469" t="str">
        <f>IFERROR(AVERAGE('PB(AMALI)'!$K117,'PB(AMALI)'!$V117,'PB(AMALI)'!$AG117)*PBAMALI5%,"")</f>
        <v/>
      </c>
      <c r="W117" s="469" t="str">
        <f>IFERROR(AVERAGE('PB(AMALI)'!$L117,'PB(AMALI)'!$W117,'PB(AMALI)'!$AH117)*PBAMALI6%,"")</f>
        <v/>
      </c>
      <c r="X117" s="469" t="str">
        <f>IFERROR(AVERAGE('PB(AMALI)'!$M117,'PB(AMALI)'!$X117,'[3]PB(AMALI'!$AG117)*PBAMALI7%,"")</f>
        <v/>
      </c>
      <c r="Y117" s="469" t="str">
        <f>IFERROR(AVERAGE('PB(AMALI)'!$N117,'PB(AMALI)'!$Y117,'PB(AMALI)'!$AJ117)*PBAMALI8%,"")</f>
        <v/>
      </c>
      <c r="Z117" s="469" t="str">
        <f>IFERROR(AVERAGE('PB(AMALI)'!$O117,'PB(AMALI)'!$Z117,'PB(AMALI)'!$AK117)*PBAMALI9%,"")</f>
        <v/>
      </c>
      <c r="AA117" s="469" t="str">
        <f>IFERROR(AVERAGE('PB(AMALI)'!$P117,'PB(AMALI)'!$AA117,'PB(AMALI)'!$AL117)*PBAMALI10%,"")</f>
        <v/>
      </c>
      <c r="AB117" s="470" t="str">
        <f t="shared" si="4"/>
        <v/>
      </c>
      <c r="AC117" s="474" t="str">
        <f t="shared" si="5"/>
        <v/>
      </c>
    </row>
    <row r="118" spans="1:29" ht="19.899999999999999" customHeight="1">
      <c r="A118" s="6">
        <v>107</v>
      </c>
      <c r="B118" s="425" t="str">
        <f>IF(OR(F118=0,F118=""),"",'DAFTAR PELAJAR'!B114)</f>
        <v>MUHAMMAD ARIF FIRDAUS BIN HASDI</v>
      </c>
      <c r="C118" s="381" t="str">
        <f>IF(OR(F118=0,F118=""),"",'DAFTAR PELAJAR'!C114)</f>
        <v>4 MTK</v>
      </c>
      <c r="D118" s="472">
        <f>IF(OR(F118=0,F118=""),"",'DAFTAR PELAJAR'!D114)</f>
        <v>980718036595</v>
      </c>
      <c r="E118" s="381" t="str">
        <f>IF(OR(F118=0,F118=""),"",'DAFTAR PELAJAR'!E114)</f>
        <v>K591CMTK022</v>
      </c>
      <c r="F118" s="473">
        <f>IF('DAFTAR PELAJAR'!J114=0,"",'DAFTAR PELAJAR'!J114)</f>
        <v>1</v>
      </c>
      <c r="G118" s="4" t="str">
        <f>IFERROR(AVERAGE('PB(TEORI)'!$G118,'PB(TEORI)'!$R118,'PB(TEORI)'!$AC118)*PBTEORI1%,"")</f>
        <v/>
      </c>
      <c r="H118" s="456" t="str">
        <f>IFERROR(AVERAGE('PB(TEORI)'!$H118,'PB(TEORI)'!$S118,'PB(TEORI)'!$AD118)*PBTEORI2%,"")</f>
        <v/>
      </c>
      <c r="I118" s="456" t="str">
        <f>IFERROR(AVERAGE('PB(TEORI)'!$I118,'PB(TEORI)'!$T118,'PB(TEORI)'!$AE118)*PBTEORI3%,"")</f>
        <v/>
      </c>
      <c r="J118" s="456" t="str">
        <f>IFERROR(AVERAGE('PB(TEORI)'!$J118,'PB(TEORI)'!$U118,'PB(TEORI)'!$AF118)*PBTEORI4%,"")</f>
        <v/>
      </c>
      <c r="K118" s="456" t="str">
        <f>IFERROR(AVERAGE('PB(TEORI)'!$K118,'PB(TEORI)'!$V118,'PB(TEORI)'!$AG118)*PBTEORI5%,"")</f>
        <v/>
      </c>
      <c r="L118" s="456" t="str">
        <f>IFERROR(AVERAGE('PB(TEORI)'!$L118,'PB(TEORI)'!$W118,'PB(TEORI)'!$AH118)*PBTEORI6%,"")</f>
        <v/>
      </c>
      <c r="M118" s="456" t="str">
        <f>IFERROR(AVERAGE('PB(TEORI)'!$M118,'PB(TEORI)'!$X118,'[2]PB(TEORI'!$AG118)*PBTEORI7%,"")</f>
        <v/>
      </c>
      <c r="N118" s="467" t="str">
        <f>IFERROR(AVERAGE('PB(TEORI)'!$N118,'PB(TEORI)'!$Y118,'PB(TEORI)'!$AJ118)*PBTEORI8%,"")</f>
        <v/>
      </c>
      <c r="O118" s="467" t="str">
        <f>IFERROR(AVERAGE('PB(TEORI)'!$O118,'PB(TEORI)'!$Z118,'PB(TEORI)'!$AK118)*PBTEORI9%,"")</f>
        <v/>
      </c>
      <c r="P118" s="467" t="str">
        <f>IFERROR(AVERAGE('PB(TEORI)'!$P118,'PB(TEORI)'!$AA118,'PB(TEORI)'!$AL118)*PBTEORI10%,"")</f>
        <v/>
      </c>
      <c r="Q118" s="468" t="str">
        <f t="shared" si="3"/>
        <v/>
      </c>
      <c r="R118" s="469" t="str">
        <f>IFERROR(AVERAGE('PB(AMALI)'!$G118,'PB(AMALI)'!$R118,'PB(AMALI)'!$AC118)*PBAMALI1%,"")</f>
        <v/>
      </c>
      <c r="S118" s="469" t="str">
        <f>IFERROR(AVERAGE('PB(AMALI)'!$H118,'PB(AMALI)'!$S118,'PB(AMALI)'!$AD118)*PBAMALI2%,"")</f>
        <v/>
      </c>
      <c r="T118" s="469" t="str">
        <f>IFERROR(AVERAGE('PB(AMALI)'!$I118,'PB(AMALI)'!$T118,'PB(AMALI)'!$AE118)*PBAMALI3%,"")</f>
        <v/>
      </c>
      <c r="U118" s="469" t="str">
        <f>IFERROR(AVERAGE('PB(AMALI)'!$J118,'PB(AMALI)'!$U118,'PB(AMALI)'!$AF118)*PBAMALI4%,"")</f>
        <v/>
      </c>
      <c r="V118" s="469" t="str">
        <f>IFERROR(AVERAGE('PB(AMALI)'!$K118,'PB(AMALI)'!$V118,'PB(AMALI)'!$AG118)*PBAMALI5%,"")</f>
        <v/>
      </c>
      <c r="W118" s="469" t="str">
        <f>IFERROR(AVERAGE('PB(AMALI)'!$L118,'PB(AMALI)'!$W118,'PB(AMALI)'!$AH118)*PBAMALI6%,"")</f>
        <v/>
      </c>
      <c r="X118" s="469" t="str">
        <f>IFERROR(AVERAGE('PB(AMALI)'!$M118,'PB(AMALI)'!$X118,'[3]PB(AMALI'!$AG118)*PBAMALI7%,"")</f>
        <v/>
      </c>
      <c r="Y118" s="469" t="str">
        <f>IFERROR(AVERAGE('PB(AMALI)'!$N118,'PB(AMALI)'!$Y118,'PB(AMALI)'!$AJ118)*PBAMALI8%,"")</f>
        <v/>
      </c>
      <c r="Z118" s="469" t="str">
        <f>IFERROR(AVERAGE('PB(AMALI)'!$O118,'PB(AMALI)'!$Z118,'PB(AMALI)'!$AK118)*PBAMALI9%,"")</f>
        <v/>
      </c>
      <c r="AA118" s="469" t="str">
        <f>IFERROR(AVERAGE('PB(AMALI)'!$P118,'PB(AMALI)'!$AA118,'PB(AMALI)'!$AL118)*PBAMALI10%,"")</f>
        <v/>
      </c>
      <c r="AB118" s="470" t="str">
        <f t="shared" si="4"/>
        <v/>
      </c>
      <c r="AC118" s="474" t="str">
        <f t="shared" si="5"/>
        <v/>
      </c>
    </row>
    <row r="119" spans="1:29" ht="19.899999999999999" customHeight="1">
      <c r="A119" s="6">
        <v>108</v>
      </c>
      <c r="B119" s="425" t="str">
        <f>IF(OR(F119=0,F119=""),"",'DAFTAR PELAJAR'!B115)</f>
        <v>MUHAMMAD FAIZ BIN MOHD AZHAR</v>
      </c>
      <c r="C119" s="381" t="str">
        <f>IF(OR(F119=0,F119=""),"",'DAFTAR PELAJAR'!C115)</f>
        <v>4 MTK</v>
      </c>
      <c r="D119" s="472" t="str">
        <f>IF(OR(F119=0,F119=""),"",'DAFTAR PELAJAR'!D115)</f>
        <v>980802065903</v>
      </c>
      <c r="E119" s="381" t="str">
        <f>IF(OR(F119=0,F119=""),"",'DAFTAR PELAJAR'!E115)</f>
        <v>K591CMTK023</v>
      </c>
      <c r="F119" s="473">
        <f>IF('DAFTAR PELAJAR'!J115=0,"",'DAFTAR PELAJAR'!J115)</f>
        <v>1</v>
      </c>
      <c r="G119" s="4" t="str">
        <f>IFERROR(AVERAGE('PB(TEORI)'!$G119,'PB(TEORI)'!$R119,'PB(TEORI)'!$AC119)*PBTEORI1%,"")</f>
        <v/>
      </c>
      <c r="H119" s="456" t="str">
        <f>IFERROR(AVERAGE('PB(TEORI)'!$H119,'PB(TEORI)'!$S119,'PB(TEORI)'!$AD119)*PBTEORI2%,"")</f>
        <v/>
      </c>
      <c r="I119" s="456" t="str">
        <f>IFERROR(AVERAGE('PB(TEORI)'!$I119,'PB(TEORI)'!$T119,'PB(TEORI)'!$AE119)*PBTEORI3%,"")</f>
        <v/>
      </c>
      <c r="J119" s="456" t="str">
        <f>IFERROR(AVERAGE('PB(TEORI)'!$J119,'PB(TEORI)'!$U119,'PB(TEORI)'!$AF119)*PBTEORI4%,"")</f>
        <v/>
      </c>
      <c r="K119" s="456" t="str">
        <f>IFERROR(AVERAGE('PB(TEORI)'!$K119,'PB(TEORI)'!$V119,'PB(TEORI)'!$AG119)*PBTEORI5%,"")</f>
        <v/>
      </c>
      <c r="L119" s="456" t="str">
        <f>IFERROR(AVERAGE('PB(TEORI)'!$L119,'PB(TEORI)'!$W119,'PB(TEORI)'!$AH119)*PBTEORI6%,"")</f>
        <v/>
      </c>
      <c r="M119" s="456" t="str">
        <f>IFERROR(AVERAGE('PB(TEORI)'!$M119,'PB(TEORI)'!$X119,'[2]PB(TEORI'!$AG119)*PBTEORI7%,"")</f>
        <v/>
      </c>
      <c r="N119" s="467" t="str">
        <f>IFERROR(AVERAGE('PB(TEORI)'!$N119,'PB(TEORI)'!$Y119,'PB(TEORI)'!$AJ119)*PBTEORI8%,"")</f>
        <v/>
      </c>
      <c r="O119" s="467" t="str">
        <f>IFERROR(AVERAGE('PB(TEORI)'!$O119,'PB(TEORI)'!$Z119,'PB(TEORI)'!$AK119)*PBTEORI9%,"")</f>
        <v/>
      </c>
      <c r="P119" s="467" t="str">
        <f>IFERROR(AVERAGE('PB(TEORI)'!$P119,'PB(TEORI)'!$AA119,'PB(TEORI)'!$AL119)*PBTEORI10%,"")</f>
        <v/>
      </c>
      <c r="Q119" s="468" t="str">
        <f t="shared" si="3"/>
        <v/>
      </c>
      <c r="R119" s="469" t="str">
        <f>IFERROR(AVERAGE('PB(AMALI)'!$G119,'PB(AMALI)'!$R119,'PB(AMALI)'!$AC119)*PBAMALI1%,"")</f>
        <v/>
      </c>
      <c r="S119" s="469" t="str">
        <f>IFERROR(AVERAGE('PB(AMALI)'!$H119,'PB(AMALI)'!$S119,'PB(AMALI)'!$AD119)*PBAMALI2%,"")</f>
        <v/>
      </c>
      <c r="T119" s="469" t="str">
        <f>IFERROR(AVERAGE('PB(AMALI)'!$I119,'PB(AMALI)'!$T119,'PB(AMALI)'!$AE119)*PBAMALI3%,"")</f>
        <v/>
      </c>
      <c r="U119" s="469" t="str">
        <f>IFERROR(AVERAGE('PB(AMALI)'!$J119,'PB(AMALI)'!$U119,'PB(AMALI)'!$AF119)*PBAMALI4%,"")</f>
        <v/>
      </c>
      <c r="V119" s="469" t="str">
        <f>IFERROR(AVERAGE('PB(AMALI)'!$K119,'PB(AMALI)'!$V119,'PB(AMALI)'!$AG119)*PBAMALI5%,"")</f>
        <v/>
      </c>
      <c r="W119" s="469" t="str">
        <f>IFERROR(AVERAGE('PB(AMALI)'!$L119,'PB(AMALI)'!$W119,'PB(AMALI)'!$AH119)*PBAMALI6%,"")</f>
        <v/>
      </c>
      <c r="X119" s="469" t="str">
        <f>IFERROR(AVERAGE('PB(AMALI)'!$M119,'PB(AMALI)'!$X119,'[3]PB(AMALI'!$AG119)*PBAMALI7%,"")</f>
        <v/>
      </c>
      <c r="Y119" s="469" t="str">
        <f>IFERROR(AVERAGE('PB(AMALI)'!$N119,'PB(AMALI)'!$Y119,'PB(AMALI)'!$AJ119)*PBAMALI8%,"")</f>
        <v/>
      </c>
      <c r="Z119" s="469" t="str">
        <f>IFERROR(AVERAGE('PB(AMALI)'!$O119,'PB(AMALI)'!$Z119,'PB(AMALI)'!$AK119)*PBAMALI9%,"")</f>
        <v/>
      </c>
      <c r="AA119" s="469" t="str">
        <f>IFERROR(AVERAGE('PB(AMALI)'!$P119,'PB(AMALI)'!$AA119,'PB(AMALI)'!$AL119)*PBAMALI10%,"")</f>
        <v/>
      </c>
      <c r="AB119" s="470" t="str">
        <f t="shared" si="4"/>
        <v/>
      </c>
      <c r="AC119" s="474" t="str">
        <f t="shared" si="5"/>
        <v/>
      </c>
    </row>
    <row r="120" spans="1:29" ht="19.899999999999999" customHeight="1">
      <c r="A120" s="6">
        <v>109</v>
      </c>
      <c r="B120" s="425" t="str">
        <f>IF(OR(F120=0,F120=""),"",'DAFTAR PELAJAR'!B116)</f>
        <v>MUHAMMAD HAMIRUL HAFIZ BIN MOHD ZAHID</v>
      </c>
      <c r="C120" s="381" t="str">
        <f>IF(OR(F120=0,F120=""),"",'DAFTAR PELAJAR'!C116)</f>
        <v>4 MTK</v>
      </c>
      <c r="D120" s="472" t="str">
        <f>IF(OR(F120=0,F120=""),"",'DAFTAR PELAJAR'!D116)</f>
        <v>981221045191</v>
      </c>
      <c r="E120" s="381" t="str">
        <f>IF(OR(F120=0,F120=""),"",'DAFTAR PELAJAR'!E116)</f>
        <v>K591CMTK025</v>
      </c>
      <c r="F120" s="473">
        <f>IF('DAFTAR PELAJAR'!J116=0,"",'DAFTAR PELAJAR'!J116)</f>
        <v>1</v>
      </c>
      <c r="G120" s="4" t="str">
        <f>IFERROR(AVERAGE('PB(TEORI)'!$G120,'PB(TEORI)'!$R120,'PB(TEORI)'!$AC120)*PBTEORI1%,"")</f>
        <v/>
      </c>
      <c r="H120" s="456" t="str">
        <f>IFERROR(AVERAGE('PB(TEORI)'!$H120,'PB(TEORI)'!$S120,'PB(TEORI)'!$AD120)*PBTEORI2%,"")</f>
        <v/>
      </c>
      <c r="I120" s="456" t="str">
        <f>IFERROR(AVERAGE('PB(TEORI)'!$I120,'PB(TEORI)'!$T120,'PB(TEORI)'!$AE120)*PBTEORI3%,"")</f>
        <v/>
      </c>
      <c r="J120" s="456" t="str">
        <f>IFERROR(AVERAGE('PB(TEORI)'!$J120,'PB(TEORI)'!$U120,'PB(TEORI)'!$AF120)*PBTEORI4%,"")</f>
        <v/>
      </c>
      <c r="K120" s="456" t="str">
        <f>IFERROR(AVERAGE('PB(TEORI)'!$K120,'PB(TEORI)'!$V120,'PB(TEORI)'!$AG120)*PBTEORI5%,"")</f>
        <v/>
      </c>
      <c r="L120" s="456" t="str">
        <f>IFERROR(AVERAGE('PB(TEORI)'!$L120,'PB(TEORI)'!$W120,'PB(TEORI)'!$AH120)*PBTEORI6%,"")</f>
        <v/>
      </c>
      <c r="M120" s="456" t="str">
        <f>IFERROR(AVERAGE('PB(TEORI)'!$M120,'PB(TEORI)'!$X120,'[2]PB(TEORI'!$AG120)*PBTEORI7%,"")</f>
        <v/>
      </c>
      <c r="N120" s="467" t="str">
        <f>IFERROR(AVERAGE('PB(TEORI)'!$N120,'PB(TEORI)'!$Y120,'PB(TEORI)'!$AJ120)*PBTEORI8%,"")</f>
        <v/>
      </c>
      <c r="O120" s="467" t="str">
        <f>IFERROR(AVERAGE('PB(TEORI)'!$O120,'PB(TEORI)'!$Z120,'PB(TEORI)'!$AK120)*PBTEORI9%,"")</f>
        <v/>
      </c>
      <c r="P120" s="467" t="str">
        <f>IFERROR(AVERAGE('PB(TEORI)'!$P120,'PB(TEORI)'!$AA120,'PB(TEORI)'!$AL120)*PBTEORI10%,"")</f>
        <v/>
      </c>
      <c r="Q120" s="468" t="str">
        <f t="shared" si="3"/>
        <v/>
      </c>
      <c r="R120" s="469" t="str">
        <f>IFERROR(AVERAGE('PB(AMALI)'!$G120,'PB(AMALI)'!$R120,'PB(AMALI)'!$AC120)*PBAMALI1%,"")</f>
        <v/>
      </c>
      <c r="S120" s="469" t="str">
        <f>IFERROR(AVERAGE('PB(AMALI)'!$H120,'PB(AMALI)'!$S120,'PB(AMALI)'!$AD120)*PBAMALI2%,"")</f>
        <v/>
      </c>
      <c r="T120" s="469" t="str">
        <f>IFERROR(AVERAGE('PB(AMALI)'!$I120,'PB(AMALI)'!$T120,'PB(AMALI)'!$AE120)*PBAMALI3%,"")</f>
        <v/>
      </c>
      <c r="U120" s="469" t="str">
        <f>IFERROR(AVERAGE('PB(AMALI)'!$J120,'PB(AMALI)'!$U120,'PB(AMALI)'!$AF120)*PBAMALI4%,"")</f>
        <v/>
      </c>
      <c r="V120" s="469" t="str">
        <f>IFERROR(AVERAGE('PB(AMALI)'!$K120,'PB(AMALI)'!$V120,'PB(AMALI)'!$AG120)*PBAMALI5%,"")</f>
        <v/>
      </c>
      <c r="W120" s="469" t="str">
        <f>IFERROR(AVERAGE('PB(AMALI)'!$L120,'PB(AMALI)'!$W120,'PB(AMALI)'!$AH120)*PBAMALI6%,"")</f>
        <v/>
      </c>
      <c r="X120" s="469" t="str">
        <f>IFERROR(AVERAGE('PB(AMALI)'!$M120,'PB(AMALI)'!$X120,'[3]PB(AMALI'!$AG120)*PBAMALI7%,"")</f>
        <v/>
      </c>
      <c r="Y120" s="469" t="str">
        <f>IFERROR(AVERAGE('PB(AMALI)'!$N120,'PB(AMALI)'!$Y120,'PB(AMALI)'!$AJ120)*PBAMALI8%,"")</f>
        <v/>
      </c>
      <c r="Z120" s="469" t="str">
        <f>IFERROR(AVERAGE('PB(AMALI)'!$O120,'PB(AMALI)'!$Z120,'PB(AMALI)'!$AK120)*PBAMALI9%,"")</f>
        <v/>
      </c>
      <c r="AA120" s="469" t="str">
        <f>IFERROR(AVERAGE('PB(AMALI)'!$P120,'PB(AMALI)'!$AA120,'PB(AMALI)'!$AL120)*PBAMALI10%,"")</f>
        <v/>
      </c>
      <c r="AB120" s="470" t="str">
        <f t="shared" si="4"/>
        <v/>
      </c>
      <c r="AC120" s="474" t="str">
        <f t="shared" si="5"/>
        <v/>
      </c>
    </row>
    <row r="121" spans="1:29" ht="19.899999999999999" customHeight="1">
      <c r="A121" s="6">
        <v>110</v>
      </c>
      <c r="B121" s="425" t="str">
        <f>IF(OR(F121=0,F121=""),"",'DAFTAR PELAJAR'!B117)</f>
        <v xml:space="preserve">MUHAMMAD SHAHFID BIN KUNJI </v>
      </c>
      <c r="C121" s="381" t="str">
        <f>IF(OR(F121=0,F121=""),"",'DAFTAR PELAJAR'!C117)</f>
        <v>4 MTK</v>
      </c>
      <c r="D121" s="472">
        <f>IF(OR(F121=0,F121=""),"",'DAFTAR PELAJAR'!D117)</f>
        <v>980303065677</v>
      </c>
      <c r="E121" s="381" t="str">
        <f>IF(OR(F121=0,F121=""),"",'DAFTAR PELAJAR'!E117)</f>
        <v>K591CMTK026</v>
      </c>
      <c r="F121" s="473">
        <f>IF('DAFTAR PELAJAR'!J117=0,"",'DAFTAR PELAJAR'!J117)</f>
        <v>1</v>
      </c>
      <c r="G121" s="4" t="str">
        <f>IFERROR(AVERAGE('PB(TEORI)'!$G121,'PB(TEORI)'!$R121,'PB(TEORI)'!$AC121)*PBTEORI1%,"")</f>
        <v/>
      </c>
      <c r="H121" s="456" t="str">
        <f>IFERROR(AVERAGE('PB(TEORI)'!$H121,'PB(TEORI)'!$S121,'PB(TEORI)'!$AD121)*PBTEORI2%,"")</f>
        <v/>
      </c>
      <c r="I121" s="456" t="str">
        <f>IFERROR(AVERAGE('PB(TEORI)'!$I121,'PB(TEORI)'!$T121,'PB(TEORI)'!$AE121)*PBTEORI3%,"")</f>
        <v/>
      </c>
      <c r="J121" s="456" t="str">
        <f>IFERROR(AVERAGE('PB(TEORI)'!$J121,'PB(TEORI)'!$U121,'PB(TEORI)'!$AF121)*PBTEORI4%,"")</f>
        <v/>
      </c>
      <c r="K121" s="456" t="str">
        <f>IFERROR(AVERAGE('PB(TEORI)'!$K121,'PB(TEORI)'!$V121,'PB(TEORI)'!$AG121)*PBTEORI5%,"")</f>
        <v/>
      </c>
      <c r="L121" s="456" t="str">
        <f>IFERROR(AVERAGE('PB(TEORI)'!$L121,'PB(TEORI)'!$W121,'PB(TEORI)'!$AH121)*PBTEORI6%,"")</f>
        <v/>
      </c>
      <c r="M121" s="456" t="str">
        <f>IFERROR(AVERAGE('PB(TEORI)'!$M121,'PB(TEORI)'!$X121,'[2]PB(TEORI'!$AG121)*PBTEORI7%,"")</f>
        <v/>
      </c>
      <c r="N121" s="467" t="str">
        <f>IFERROR(AVERAGE('PB(TEORI)'!$N121,'PB(TEORI)'!$Y121,'PB(TEORI)'!$AJ121)*PBTEORI8%,"")</f>
        <v/>
      </c>
      <c r="O121" s="467" t="str">
        <f>IFERROR(AVERAGE('PB(TEORI)'!$O121,'PB(TEORI)'!$Z121,'PB(TEORI)'!$AK121)*PBTEORI9%,"")</f>
        <v/>
      </c>
      <c r="P121" s="467" t="str">
        <f>IFERROR(AVERAGE('PB(TEORI)'!$P121,'PB(TEORI)'!$AA121,'PB(TEORI)'!$AL121)*PBTEORI10%,"")</f>
        <v/>
      </c>
      <c r="Q121" s="468" t="str">
        <f t="shared" si="3"/>
        <v/>
      </c>
      <c r="R121" s="469" t="str">
        <f>IFERROR(AVERAGE('PB(AMALI)'!$G121,'PB(AMALI)'!$R121,'PB(AMALI)'!$AC121)*PBAMALI1%,"")</f>
        <v/>
      </c>
      <c r="S121" s="469" t="str">
        <f>IFERROR(AVERAGE('PB(AMALI)'!$H121,'PB(AMALI)'!$S121,'PB(AMALI)'!$AD121)*PBAMALI2%,"")</f>
        <v/>
      </c>
      <c r="T121" s="469" t="str">
        <f>IFERROR(AVERAGE('PB(AMALI)'!$I121,'PB(AMALI)'!$T121,'PB(AMALI)'!$AE121)*PBAMALI3%,"")</f>
        <v/>
      </c>
      <c r="U121" s="469" t="str">
        <f>IFERROR(AVERAGE('PB(AMALI)'!$J121,'PB(AMALI)'!$U121,'PB(AMALI)'!$AF121)*PBAMALI4%,"")</f>
        <v/>
      </c>
      <c r="V121" s="469" t="str">
        <f>IFERROR(AVERAGE('PB(AMALI)'!$K121,'PB(AMALI)'!$V121,'PB(AMALI)'!$AG121)*PBAMALI5%,"")</f>
        <v/>
      </c>
      <c r="W121" s="469" t="str">
        <f>IFERROR(AVERAGE('PB(AMALI)'!$L121,'PB(AMALI)'!$W121,'PB(AMALI)'!$AH121)*PBAMALI6%,"")</f>
        <v/>
      </c>
      <c r="X121" s="469" t="str">
        <f>IFERROR(AVERAGE('PB(AMALI)'!$M121,'PB(AMALI)'!$X121,'[3]PB(AMALI'!$AG121)*PBAMALI7%,"")</f>
        <v/>
      </c>
      <c r="Y121" s="469" t="str">
        <f>IFERROR(AVERAGE('PB(AMALI)'!$N121,'PB(AMALI)'!$Y121,'PB(AMALI)'!$AJ121)*PBAMALI8%,"")</f>
        <v/>
      </c>
      <c r="Z121" s="469" t="str">
        <f>IFERROR(AVERAGE('PB(AMALI)'!$O121,'PB(AMALI)'!$Z121,'PB(AMALI)'!$AK121)*PBAMALI9%,"")</f>
        <v/>
      </c>
      <c r="AA121" s="469" t="str">
        <f>IFERROR(AVERAGE('PB(AMALI)'!$P121,'PB(AMALI)'!$AA121,'PB(AMALI)'!$AL121)*PBAMALI10%,"")</f>
        <v/>
      </c>
      <c r="AB121" s="470" t="str">
        <f t="shared" si="4"/>
        <v/>
      </c>
      <c r="AC121" s="474" t="str">
        <f t="shared" si="5"/>
        <v/>
      </c>
    </row>
    <row r="122" spans="1:29" ht="19.899999999999999" customHeight="1">
      <c r="A122" s="6">
        <v>111</v>
      </c>
      <c r="B122" s="425" t="str">
        <f>IF(OR(F122=0,F122=""),"",'DAFTAR PELAJAR'!B118)</f>
        <v>WAN MOHAMMAD JALALUDDIN BIN WAN ABDUL AZIZ</v>
      </c>
      <c r="C122" s="381" t="str">
        <f>IF(OR(F122=0,F122=""),"",'DAFTAR PELAJAR'!C118)</f>
        <v>4 MTK</v>
      </c>
      <c r="D122" s="472" t="str">
        <f>IF(OR(F122=0,F122=""),"",'DAFTAR PELAJAR'!D118)</f>
        <v>980401065259</v>
      </c>
      <c r="E122" s="381" t="str">
        <f>IF(OR(F122=0,F122=""),"",'DAFTAR PELAJAR'!E118)</f>
        <v>K591CMTK030</v>
      </c>
      <c r="F122" s="473">
        <f>IF('DAFTAR PELAJAR'!J118=0,"",'DAFTAR PELAJAR'!J118)</f>
        <v>1</v>
      </c>
      <c r="G122" s="4" t="str">
        <f>IFERROR(AVERAGE('PB(TEORI)'!$G122,'PB(TEORI)'!$R122,'PB(TEORI)'!$AC122)*PBTEORI1%,"")</f>
        <v/>
      </c>
      <c r="H122" s="456" t="str">
        <f>IFERROR(AVERAGE('PB(TEORI)'!$H122,'PB(TEORI)'!$S122,'PB(TEORI)'!$AD122)*PBTEORI2%,"")</f>
        <v/>
      </c>
      <c r="I122" s="456" t="str">
        <f>IFERROR(AVERAGE('PB(TEORI)'!$I122,'PB(TEORI)'!$T122,'PB(TEORI)'!$AE122)*PBTEORI3%,"")</f>
        <v/>
      </c>
      <c r="J122" s="456" t="str">
        <f>IFERROR(AVERAGE('PB(TEORI)'!$J122,'PB(TEORI)'!$U122,'PB(TEORI)'!$AF122)*PBTEORI4%,"")</f>
        <v/>
      </c>
      <c r="K122" s="456" t="str">
        <f>IFERROR(AVERAGE('PB(TEORI)'!$K122,'PB(TEORI)'!$V122,'PB(TEORI)'!$AG122)*PBTEORI5%,"")</f>
        <v/>
      </c>
      <c r="L122" s="456" t="str">
        <f>IFERROR(AVERAGE('PB(TEORI)'!$L122,'PB(TEORI)'!$W122,'PB(TEORI)'!$AH122)*PBTEORI6%,"")</f>
        <v/>
      </c>
      <c r="M122" s="456" t="str">
        <f>IFERROR(AVERAGE('PB(TEORI)'!$M122,'PB(TEORI)'!$X122,'[2]PB(TEORI'!$AG122)*PBTEORI7%,"")</f>
        <v/>
      </c>
      <c r="N122" s="467" t="str">
        <f>IFERROR(AVERAGE('PB(TEORI)'!$N122,'PB(TEORI)'!$Y122,'PB(TEORI)'!$AJ122)*PBTEORI8%,"")</f>
        <v/>
      </c>
      <c r="O122" s="467" t="str">
        <f>IFERROR(AVERAGE('PB(TEORI)'!$O122,'PB(TEORI)'!$Z122,'PB(TEORI)'!$AK122)*PBTEORI9%,"")</f>
        <v/>
      </c>
      <c r="P122" s="467" t="str">
        <f>IFERROR(AVERAGE('PB(TEORI)'!$P122,'PB(TEORI)'!$AA122,'PB(TEORI)'!$AL122)*PBTEORI10%,"")</f>
        <v/>
      </c>
      <c r="Q122" s="468" t="str">
        <f t="shared" si="3"/>
        <v/>
      </c>
      <c r="R122" s="469" t="str">
        <f>IFERROR(AVERAGE('PB(AMALI)'!$G122,'PB(AMALI)'!$R122,'PB(AMALI)'!$AC122)*PBAMALI1%,"")</f>
        <v/>
      </c>
      <c r="S122" s="469" t="str">
        <f>IFERROR(AVERAGE('PB(AMALI)'!$H122,'PB(AMALI)'!$S122,'PB(AMALI)'!$AD122)*PBAMALI2%,"")</f>
        <v/>
      </c>
      <c r="T122" s="469" t="str">
        <f>IFERROR(AVERAGE('PB(AMALI)'!$I122,'PB(AMALI)'!$T122,'PB(AMALI)'!$AE122)*PBAMALI3%,"")</f>
        <v/>
      </c>
      <c r="U122" s="469" t="str">
        <f>IFERROR(AVERAGE('PB(AMALI)'!$J122,'PB(AMALI)'!$U122,'PB(AMALI)'!$AF122)*PBAMALI4%,"")</f>
        <v/>
      </c>
      <c r="V122" s="469" t="str">
        <f>IFERROR(AVERAGE('PB(AMALI)'!$K122,'PB(AMALI)'!$V122,'PB(AMALI)'!$AG122)*PBAMALI5%,"")</f>
        <v/>
      </c>
      <c r="W122" s="469" t="str">
        <f>IFERROR(AVERAGE('PB(AMALI)'!$L122,'PB(AMALI)'!$W122,'PB(AMALI)'!$AH122)*PBAMALI6%,"")</f>
        <v/>
      </c>
      <c r="X122" s="469" t="str">
        <f>IFERROR(AVERAGE('PB(AMALI)'!$M122,'PB(AMALI)'!$X122,'[3]PB(AMALI'!$AG122)*PBAMALI7%,"")</f>
        <v/>
      </c>
      <c r="Y122" s="469" t="str">
        <f>IFERROR(AVERAGE('PB(AMALI)'!$N122,'PB(AMALI)'!$Y122,'PB(AMALI)'!$AJ122)*PBAMALI8%,"")</f>
        <v/>
      </c>
      <c r="Z122" s="469" t="str">
        <f>IFERROR(AVERAGE('PB(AMALI)'!$O122,'PB(AMALI)'!$Z122,'PB(AMALI)'!$AK122)*PBAMALI9%,"")</f>
        <v/>
      </c>
      <c r="AA122" s="469" t="str">
        <f>IFERROR(AVERAGE('PB(AMALI)'!$P122,'PB(AMALI)'!$AA122,'PB(AMALI)'!$AL122)*PBAMALI10%,"")</f>
        <v/>
      </c>
      <c r="AB122" s="470" t="str">
        <f t="shared" si="4"/>
        <v/>
      </c>
      <c r="AC122" s="474" t="str">
        <f t="shared" si="5"/>
        <v/>
      </c>
    </row>
    <row r="123" spans="1:29" ht="19.899999999999999" customHeight="1">
      <c r="A123" s="6">
        <v>112</v>
      </c>
      <c r="B123" s="425" t="str">
        <f>IF(OR(F123=0,F123=""),"",'DAFTAR PELAJAR'!B119)</f>
        <v>WAN MUADZ  ZUL 'HAQEEMI BIN MOHD ZAILAN</v>
      </c>
      <c r="C123" s="381" t="str">
        <f>IF(OR(F123=0,F123=""),"",'DAFTAR PELAJAR'!C119)</f>
        <v>4 MTK</v>
      </c>
      <c r="D123" s="472">
        <f>IF(OR(F123=0,F123=""),"",'DAFTAR PELAJAR'!D119)</f>
        <v>980729145201</v>
      </c>
      <c r="E123" s="381" t="str">
        <f>IF(OR(F123=0,F123=""),"",'DAFTAR PELAJAR'!E119)</f>
        <v>K591CMTK031</v>
      </c>
      <c r="F123" s="473">
        <f>IF('DAFTAR PELAJAR'!J119=0,"",'DAFTAR PELAJAR'!J119)</f>
        <v>1</v>
      </c>
      <c r="G123" s="4" t="str">
        <f>IFERROR(AVERAGE('PB(TEORI)'!$G123,'PB(TEORI)'!$R123,'PB(TEORI)'!$AC123)*PBTEORI1%,"")</f>
        <v/>
      </c>
      <c r="H123" s="456" t="str">
        <f>IFERROR(AVERAGE('PB(TEORI)'!$H123,'PB(TEORI)'!$S123,'PB(TEORI)'!$AD123)*PBTEORI2%,"")</f>
        <v/>
      </c>
      <c r="I123" s="456" t="str">
        <f>IFERROR(AVERAGE('PB(TEORI)'!$I123,'PB(TEORI)'!$T123,'PB(TEORI)'!$AE123)*PBTEORI3%,"")</f>
        <v/>
      </c>
      <c r="J123" s="456" t="str">
        <f>IFERROR(AVERAGE('PB(TEORI)'!$J123,'PB(TEORI)'!$U123,'PB(TEORI)'!$AF123)*PBTEORI4%,"")</f>
        <v/>
      </c>
      <c r="K123" s="456" t="str">
        <f>IFERROR(AVERAGE('PB(TEORI)'!$K123,'PB(TEORI)'!$V123,'PB(TEORI)'!$AG123)*PBTEORI5%,"")</f>
        <v/>
      </c>
      <c r="L123" s="456" t="str">
        <f>IFERROR(AVERAGE('PB(TEORI)'!$L123,'PB(TEORI)'!$W123,'PB(TEORI)'!$AH123)*PBTEORI6%,"")</f>
        <v/>
      </c>
      <c r="M123" s="456" t="str">
        <f>IFERROR(AVERAGE('PB(TEORI)'!$M123,'PB(TEORI)'!$X123,'[2]PB(TEORI'!$AG123)*PBTEORI7%,"")</f>
        <v/>
      </c>
      <c r="N123" s="467" t="str">
        <f>IFERROR(AVERAGE('PB(TEORI)'!$N123,'PB(TEORI)'!$Y123,'PB(TEORI)'!$AJ123)*PBTEORI8%,"")</f>
        <v/>
      </c>
      <c r="O123" s="467" t="str">
        <f>IFERROR(AVERAGE('PB(TEORI)'!$O123,'PB(TEORI)'!$Z123,'PB(TEORI)'!$AK123)*PBTEORI9%,"")</f>
        <v/>
      </c>
      <c r="P123" s="467" t="str">
        <f>IFERROR(AVERAGE('PB(TEORI)'!$P123,'PB(TEORI)'!$AA123,'PB(TEORI)'!$AL123)*PBTEORI10%,"")</f>
        <v/>
      </c>
      <c r="Q123" s="468" t="str">
        <f t="shared" si="3"/>
        <v/>
      </c>
      <c r="R123" s="469" t="str">
        <f>IFERROR(AVERAGE('PB(AMALI)'!$G123,'PB(AMALI)'!$R123,'PB(AMALI)'!$AC123)*PBAMALI1%,"")</f>
        <v/>
      </c>
      <c r="S123" s="469" t="str">
        <f>IFERROR(AVERAGE('PB(AMALI)'!$H123,'PB(AMALI)'!$S123,'PB(AMALI)'!$AD123)*PBAMALI2%,"")</f>
        <v/>
      </c>
      <c r="T123" s="469" t="str">
        <f>IFERROR(AVERAGE('PB(AMALI)'!$I123,'PB(AMALI)'!$T123,'PB(AMALI)'!$AE123)*PBAMALI3%,"")</f>
        <v/>
      </c>
      <c r="U123" s="469" t="str">
        <f>IFERROR(AVERAGE('PB(AMALI)'!$J123,'PB(AMALI)'!$U123,'PB(AMALI)'!$AF123)*PBAMALI4%,"")</f>
        <v/>
      </c>
      <c r="V123" s="469" t="str">
        <f>IFERROR(AVERAGE('PB(AMALI)'!$K123,'PB(AMALI)'!$V123,'PB(AMALI)'!$AG123)*PBAMALI5%,"")</f>
        <v/>
      </c>
      <c r="W123" s="469" t="str">
        <f>IFERROR(AVERAGE('PB(AMALI)'!$L123,'PB(AMALI)'!$W123,'PB(AMALI)'!$AH123)*PBAMALI6%,"")</f>
        <v/>
      </c>
      <c r="X123" s="469" t="str">
        <f>IFERROR(AVERAGE('PB(AMALI)'!$M123,'PB(AMALI)'!$X123,'[3]PB(AMALI'!$AG123)*PBAMALI7%,"")</f>
        <v/>
      </c>
      <c r="Y123" s="469" t="str">
        <f>IFERROR(AVERAGE('PB(AMALI)'!$N123,'PB(AMALI)'!$Y123,'PB(AMALI)'!$AJ123)*PBAMALI8%,"")</f>
        <v/>
      </c>
      <c r="Z123" s="469" t="str">
        <f>IFERROR(AVERAGE('PB(AMALI)'!$O123,'PB(AMALI)'!$Z123,'PB(AMALI)'!$AK123)*PBAMALI9%,"")</f>
        <v/>
      </c>
      <c r="AA123" s="469" t="str">
        <f>IFERROR(AVERAGE('PB(AMALI)'!$P123,'PB(AMALI)'!$AA123,'PB(AMALI)'!$AL123)*PBAMALI10%,"")</f>
        <v/>
      </c>
      <c r="AB123" s="470" t="str">
        <f t="shared" si="4"/>
        <v/>
      </c>
      <c r="AC123" s="474" t="str">
        <f t="shared" si="5"/>
        <v/>
      </c>
    </row>
    <row r="124" spans="1:29" ht="19.899999999999999" customHeight="1">
      <c r="A124" s="6">
        <v>113</v>
      </c>
      <c r="B124" s="425" t="str">
        <f>IF(OR(F124=0,F124=""),"",'DAFTAR PELAJAR'!B120)</f>
        <v>MUHAMMAD AMIRUL NAIM BIN RUSLI</v>
      </c>
      <c r="C124" s="381" t="str">
        <f>IF(OR(F124=0,F124=""),"",'DAFTAR PELAJAR'!C120)</f>
        <v>4 MTK</v>
      </c>
      <c r="D124" s="472">
        <f>IF(OR(F124=0,F124=""),"",'DAFTAR PELAJAR'!D120)</f>
        <v>980717065837</v>
      </c>
      <c r="E124" s="381" t="str">
        <f>IF(OR(F124=0,F124=""),"",'DAFTAR PELAJAR'!E120)</f>
        <v>K181CMTK007</v>
      </c>
      <c r="F124" s="473">
        <f>IF('DAFTAR PELAJAR'!J120=0,"",'DAFTAR PELAJAR'!J120)</f>
        <v>1</v>
      </c>
      <c r="G124" s="4" t="str">
        <f>IFERROR(AVERAGE('PB(TEORI)'!$G124,'PB(TEORI)'!$R124,'PB(TEORI)'!$AC124)*PBTEORI1%,"")</f>
        <v/>
      </c>
      <c r="H124" s="456" t="str">
        <f>IFERROR(AVERAGE('PB(TEORI)'!$H124,'PB(TEORI)'!$S124,'PB(TEORI)'!$AD124)*PBTEORI2%,"")</f>
        <v/>
      </c>
      <c r="I124" s="456" t="str">
        <f>IFERROR(AVERAGE('PB(TEORI)'!$I124,'PB(TEORI)'!$T124,'PB(TEORI)'!$AE124)*PBTEORI3%,"")</f>
        <v/>
      </c>
      <c r="J124" s="456" t="str">
        <f>IFERROR(AVERAGE('PB(TEORI)'!$J124,'PB(TEORI)'!$U124,'PB(TEORI)'!$AF124)*PBTEORI4%,"")</f>
        <v/>
      </c>
      <c r="K124" s="456" t="str">
        <f>IFERROR(AVERAGE('PB(TEORI)'!$K124,'PB(TEORI)'!$V124,'PB(TEORI)'!$AG124)*PBTEORI5%,"")</f>
        <v/>
      </c>
      <c r="L124" s="456" t="str">
        <f>IFERROR(AVERAGE('PB(TEORI)'!$L124,'PB(TEORI)'!$W124,'PB(TEORI)'!$AH124)*PBTEORI6%,"")</f>
        <v/>
      </c>
      <c r="M124" s="456" t="str">
        <f>IFERROR(AVERAGE('PB(TEORI)'!$M124,'PB(TEORI)'!$X124,'[2]PB(TEORI'!$AG124)*PBTEORI7%,"")</f>
        <v/>
      </c>
      <c r="N124" s="467" t="str">
        <f>IFERROR(AVERAGE('PB(TEORI)'!$N124,'PB(TEORI)'!$Y124,'PB(TEORI)'!$AJ124)*PBTEORI8%,"")</f>
        <v/>
      </c>
      <c r="O124" s="467" t="str">
        <f>IFERROR(AVERAGE('PB(TEORI)'!$O124,'PB(TEORI)'!$Z124,'PB(TEORI)'!$AK124)*PBTEORI9%,"")</f>
        <v/>
      </c>
      <c r="P124" s="467" t="str">
        <f>IFERROR(AVERAGE('PB(TEORI)'!$P124,'PB(TEORI)'!$AA124,'PB(TEORI)'!$AL124)*PBTEORI10%,"")</f>
        <v/>
      </c>
      <c r="Q124" s="468" t="str">
        <f t="shared" si="3"/>
        <v/>
      </c>
      <c r="R124" s="469" t="str">
        <f>IFERROR(AVERAGE('PB(AMALI)'!$G124,'PB(AMALI)'!$R124,'PB(AMALI)'!$AC124)*PBAMALI1%,"")</f>
        <v/>
      </c>
      <c r="S124" s="469" t="str">
        <f>IFERROR(AVERAGE('PB(AMALI)'!$H124,'PB(AMALI)'!$S124,'PB(AMALI)'!$AD124)*PBAMALI2%,"")</f>
        <v/>
      </c>
      <c r="T124" s="469" t="str">
        <f>IFERROR(AVERAGE('PB(AMALI)'!$I124,'PB(AMALI)'!$T124,'PB(AMALI)'!$AE124)*PBAMALI3%,"")</f>
        <v/>
      </c>
      <c r="U124" s="469" t="str">
        <f>IFERROR(AVERAGE('PB(AMALI)'!$J124,'PB(AMALI)'!$U124,'PB(AMALI)'!$AF124)*PBAMALI4%,"")</f>
        <v/>
      </c>
      <c r="V124" s="469" t="str">
        <f>IFERROR(AVERAGE('PB(AMALI)'!$K124,'PB(AMALI)'!$V124,'PB(AMALI)'!$AG124)*PBAMALI5%,"")</f>
        <v/>
      </c>
      <c r="W124" s="469" t="str">
        <f>IFERROR(AVERAGE('PB(AMALI)'!$L124,'PB(AMALI)'!$W124,'PB(AMALI)'!$AH124)*PBAMALI6%,"")</f>
        <v/>
      </c>
      <c r="X124" s="469" t="str">
        <f>IFERROR(AVERAGE('PB(AMALI)'!$M124,'PB(AMALI)'!$X124,'[3]PB(AMALI'!$AG124)*PBAMALI7%,"")</f>
        <v/>
      </c>
      <c r="Y124" s="469" t="str">
        <f>IFERROR(AVERAGE('PB(AMALI)'!$N124,'PB(AMALI)'!$Y124,'PB(AMALI)'!$AJ124)*PBAMALI8%,"")</f>
        <v/>
      </c>
      <c r="Z124" s="469" t="str">
        <f>IFERROR(AVERAGE('PB(AMALI)'!$O124,'PB(AMALI)'!$Z124,'PB(AMALI)'!$AK124)*PBAMALI9%,"")</f>
        <v/>
      </c>
      <c r="AA124" s="469" t="str">
        <f>IFERROR(AVERAGE('PB(AMALI)'!$P124,'PB(AMALI)'!$AA124,'PB(AMALI)'!$AL124)*PBAMALI10%,"")</f>
        <v/>
      </c>
      <c r="AB124" s="470" t="str">
        <f t="shared" si="4"/>
        <v/>
      </c>
      <c r="AC124" s="474" t="str">
        <f t="shared" si="5"/>
        <v/>
      </c>
    </row>
    <row r="125" spans="1:29" ht="19.899999999999999" customHeight="1">
      <c r="A125" s="6">
        <v>114</v>
      </c>
      <c r="B125" s="425" t="str">
        <f>IF(OR(F125=0,F125=""),"",'DAFTAR PELAJAR'!B121)</f>
        <v>MUHAMMAD RAZLAN BIN RAZALI</v>
      </c>
      <c r="C125" s="381" t="str">
        <f>IF(OR(F125=0,F125=""),"",'DAFTAR PELAJAR'!C121)</f>
        <v>4 MTK</v>
      </c>
      <c r="D125" s="472">
        <f>IF(OR(F125=0,F125=""),"",'DAFTAR PELAJAR'!D121)</f>
        <v>980104065519</v>
      </c>
      <c r="E125" s="381" t="str">
        <f>IF(OR(F125=0,F125=""),"",'DAFTAR PELAJAR'!E121)</f>
        <v>K571CMTK029</v>
      </c>
      <c r="F125" s="473">
        <f>IF('DAFTAR PELAJAR'!J121=0,"",'DAFTAR PELAJAR'!J121)</f>
        <v>1</v>
      </c>
      <c r="G125" s="4" t="str">
        <f>IFERROR(AVERAGE('PB(TEORI)'!$G125,'PB(TEORI)'!$R125,'PB(TEORI)'!$AC125)*PBTEORI1%,"")</f>
        <v/>
      </c>
      <c r="H125" s="456" t="str">
        <f>IFERROR(AVERAGE('PB(TEORI)'!$H125,'PB(TEORI)'!$S125,'PB(TEORI)'!$AD125)*PBTEORI2%,"")</f>
        <v/>
      </c>
      <c r="I125" s="456" t="str">
        <f>IFERROR(AVERAGE('PB(TEORI)'!$I125,'PB(TEORI)'!$T125,'PB(TEORI)'!$AE125)*PBTEORI3%,"")</f>
        <v/>
      </c>
      <c r="J125" s="456" t="str">
        <f>IFERROR(AVERAGE('PB(TEORI)'!$J125,'PB(TEORI)'!$U125,'PB(TEORI)'!$AF125)*PBTEORI4%,"")</f>
        <v/>
      </c>
      <c r="K125" s="456" t="str">
        <f>IFERROR(AVERAGE('PB(TEORI)'!$K125,'PB(TEORI)'!$V125,'PB(TEORI)'!$AG125)*PBTEORI5%,"")</f>
        <v/>
      </c>
      <c r="L125" s="456" t="str">
        <f>IFERROR(AVERAGE('PB(TEORI)'!$L125,'PB(TEORI)'!$W125,'PB(TEORI)'!$AH125)*PBTEORI6%,"")</f>
        <v/>
      </c>
      <c r="M125" s="456" t="str">
        <f>IFERROR(AVERAGE('PB(TEORI)'!$M125,'PB(TEORI)'!$X125,'[2]PB(TEORI'!$AG125)*PBTEORI7%,"")</f>
        <v/>
      </c>
      <c r="N125" s="467" t="str">
        <f>IFERROR(AVERAGE('PB(TEORI)'!$N125,'PB(TEORI)'!$Y125,'PB(TEORI)'!$AJ125)*PBTEORI8%,"")</f>
        <v/>
      </c>
      <c r="O125" s="467" t="str">
        <f>IFERROR(AVERAGE('PB(TEORI)'!$O125,'PB(TEORI)'!$Z125,'PB(TEORI)'!$AK125)*PBTEORI9%,"")</f>
        <v/>
      </c>
      <c r="P125" s="467" t="str">
        <f>IFERROR(AVERAGE('PB(TEORI)'!$P125,'PB(TEORI)'!$AA125,'PB(TEORI)'!$AL125)*PBTEORI10%,"")</f>
        <v/>
      </c>
      <c r="Q125" s="468" t="str">
        <f t="shared" si="3"/>
        <v/>
      </c>
      <c r="R125" s="469" t="str">
        <f>IFERROR(AVERAGE('PB(AMALI)'!$G125,'PB(AMALI)'!$R125,'PB(AMALI)'!$AC125)*PBAMALI1%,"")</f>
        <v/>
      </c>
      <c r="S125" s="469" t="str">
        <f>IFERROR(AVERAGE('PB(AMALI)'!$H125,'PB(AMALI)'!$S125,'PB(AMALI)'!$AD125)*PBAMALI2%,"")</f>
        <v/>
      </c>
      <c r="T125" s="469" t="str">
        <f>IFERROR(AVERAGE('PB(AMALI)'!$I125,'PB(AMALI)'!$T125,'PB(AMALI)'!$AE125)*PBAMALI3%,"")</f>
        <v/>
      </c>
      <c r="U125" s="469" t="str">
        <f>IFERROR(AVERAGE('PB(AMALI)'!$J125,'PB(AMALI)'!$U125,'PB(AMALI)'!$AF125)*PBAMALI4%,"")</f>
        <v/>
      </c>
      <c r="V125" s="469" t="str">
        <f>IFERROR(AVERAGE('PB(AMALI)'!$K125,'PB(AMALI)'!$V125,'PB(AMALI)'!$AG125)*PBAMALI5%,"")</f>
        <v/>
      </c>
      <c r="W125" s="469" t="str">
        <f>IFERROR(AVERAGE('PB(AMALI)'!$L125,'PB(AMALI)'!$W125,'PB(AMALI)'!$AH125)*PBAMALI6%,"")</f>
        <v/>
      </c>
      <c r="X125" s="469" t="str">
        <f>IFERROR(AVERAGE('PB(AMALI)'!$M125,'PB(AMALI)'!$X125,'[3]PB(AMALI'!$AG125)*PBAMALI7%,"")</f>
        <v/>
      </c>
      <c r="Y125" s="469" t="str">
        <f>IFERROR(AVERAGE('PB(AMALI)'!$N125,'PB(AMALI)'!$Y125,'PB(AMALI)'!$AJ125)*PBAMALI8%,"")</f>
        <v/>
      </c>
      <c r="Z125" s="469" t="str">
        <f>IFERROR(AVERAGE('PB(AMALI)'!$O125,'PB(AMALI)'!$Z125,'PB(AMALI)'!$AK125)*PBAMALI9%,"")</f>
        <v/>
      </c>
      <c r="AA125" s="469" t="str">
        <f>IFERROR(AVERAGE('PB(AMALI)'!$P125,'PB(AMALI)'!$AA125,'PB(AMALI)'!$AL125)*PBAMALI10%,"")</f>
        <v/>
      </c>
      <c r="AB125" s="470" t="str">
        <f t="shared" si="4"/>
        <v/>
      </c>
      <c r="AC125" s="474" t="str">
        <f t="shared" si="5"/>
        <v/>
      </c>
    </row>
    <row r="126" spans="1:29" ht="19.899999999999999" customHeight="1">
      <c r="A126" s="6">
        <v>115</v>
      </c>
      <c r="B126" s="425" t="str">
        <f>IF(OR(F126=0,F126=""),"",'DAFTAR PELAJAR'!B122)</f>
        <v>MUHAMMAD ILHAM BIN DANHIL</v>
      </c>
      <c r="C126" s="381" t="str">
        <f>IF(OR(F126=0,F126=""),"",'DAFTAR PELAJAR'!C122)</f>
        <v>4 MTK</v>
      </c>
      <c r="D126" s="472">
        <f>IF(OR(F126=0,F126=""),"",'DAFTAR PELAJAR'!D122)</f>
        <v>980821145503</v>
      </c>
      <c r="E126" s="381" t="str">
        <f>IF(OR(F126=0,F126=""),"",'DAFTAR PELAJAR'!E122)</f>
        <v>K331CMTK019</v>
      </c>
      <c r="F126" s="473">
        <f>IF('DAFTAR PELAJAR'!J122=0,"",'DAFTAR PELAJAR'!J122)</f>
        <v>1</v>
      </c>
      <c r="G126" s="4" t="str">
        <f>IFERROR(AVERAGE('PB(TEORI)'!$G126,'PB(TEORI)'!$R126,'PB(TEORI)'!$AC126)*PBTEORI1%,"")</f>
        <v/>
      </c>
      <c r="H126" s="456" t="str">
        <f>IFERROR(AVERAGE('PB(TEORI)'!$H126,'PB(TEORI)'!$S126,'PB(TEORI)'!$AD126)*PBTEORI2%,"")</f>
        <v/>
      </c>
      <c r="I126" s="456" t="str">
        <f>IFERROR(AVERAGE('PB(TEORI)'!$I126,'PB(TEORI)'!$T126,'PB(TEORI)'!$AE126)*PBTEORI3%,"")</f>
        <v/>
      </c>
      <c r="J126" s="456" t="str">
        <f>IFERROR(AVERAGE('PB(TEORI)'!$J126,'PB(TEORI)'!$U126,'PB(TEORI)'!$AF126)*PBTEORI4%,"")</f>
        <v/>
      </c>
      <c r="K126" s="456" t="str">
        <f>IFERROR(AVERAGE('PB(TEORI)'!$K126,'PB(TEORI)'!$V126,'PB(TEORI)'!$AG126)*PBTEORI5%,"")</f>
        <v/>
      </c>
      <c r="L126" s="456" t="str">
        <f>IFERROR(AVERAGE('PB(TEORI)'!$L126,'PB(TEORI)'!$W126,'PB(TEORI)'!$AH126)*PBTEORI6%,"")</f>
        <v/>
      </c>
      <c r="M126" s="456" t="str">
        <f>IFERROR(AVERAGE('PB(TEORI)'!$M126,'PB(TEORI)'!$X126,'[2]PB(TEORI'!$AG126)*PBTEORI7%,"")</f>
        <v/>
      </c>
      <c r="N126" s="467" t="str">
        <f>IFERROR(AVERAGE('PB(TEORI)'!$N126,'PB(TEORI)'!$Y126,'PB(TEORI)'!$AJ126)*PBTEORI8%,"")</f>
        <v/>
      </c>
      <c r="O126" s="467" t="str">
        <f>IFERROR(AVERAGE('PB(TEORI)'!$O126,'PB(TEORI)'!$Z126,'PB(TEORI)'!$AK126)*PBTEORI9%,"")</f>
        <v/>
      </c>
      <c r="P126" s="467" t="str">
        <f>IFERROR(AVERAGE('PB(TEORI)'!$P126,'PB(TEORI)'!$AA126,'PB(TEORI)'!$AL126)*PBTEORI10%,"")</f>
        <v/>
      </c>
      <c r="Q126" s="468" t="str">
        <f t="shared" si="3"/>
        <v/>
      </c>
      <c r="R126" s="469" t="str">
        <f>IFERROR(AVERAGE('PB(AMALI)'!$G126,'PB(AMALI)'!$R126,'PB(AMALI)'!$AC126)*PBAMALI1%,"")</f>
        <v/>
      </c>
      <c r="S126" s="469" t="str">
        <f>IFERROR(AVERAGE('PB(AMALI)'!$H126,'PB(AMALI)'!$S126,'PB(AMALI)'!$AD126)*PBAMALI2%,"")</f>
        <v/>
      </c>
      <c r="T126" s="469" t="str">
        <f>IFERROR(AVERAGE('PB(AMALI)'!$I126,'PB(AMALI)'!$T126,'PB(AMALI)'!$AE126)*PBAMALI3%,"")</f>
        <v/>
      </c>
      <c r="U126" s="469" t="str">
        <f>IFERROR(AVERAGE('PB(AMALI)'!$J126,'PB(AMALI)'!$U126,'PB(AMALI)'!$AF126)*PBAMALI4%,"")</f>
        <v/>
      </c>
      <c r="V126" s="469" t="str">
        <f>IFERROR(AVERAGE('PB(AMALI)'!$K126,'PB(AMALI)'!$V126,'PB(AMALI)'!$AG126)*PBAMALI5%,"")</f>
        <v/>
      </c>
      <c r="W126" s="469" t="str">
        <f>IFERROR(AVERAGE('PB(AMALI)'!$L126,'PB(AMALI)'!$W126,'PB(AMALI)'!$AH126)*PBAMALI6%,"")</f>
        <v/>
      </c>
      <c r="X126" s="469" t="str">
        <f>IFERROR(AVERAGE('PB(AMALI)'!$M126,'PB(AMALI)'!$X126,'[3]PB(AMALI'!$AG126)*PBAMALI7%,"")</f>
        <v/>
      </c>
      <c r="Y126" s="469" t="str">
        <f>IFERROR(AVERAGE('PB(AMALI)'!$N126,'PB(AMALI)'!$Y126,'PB(AMALI)'!$AJ126)*PBAMALI8%,"")</f>
        <v/>
      </c>
      <c r="Z126" s="469" t="str">
        <f>IFERROR(AVERAGE('PB(AMALI)'!$O126,'PB(AMALI)'!$Z126,'PB(AMALI)'!$AK126)*PBAMALI9%,"")</f>
        <v/>
      </c>
      <c r="AA126" s="469" t="str">
        <f>IFERROR(AVERAGE('PB(AMALI)'!$P126,'PB(AMALI)'!$AA126,'PB(AMALI)'!$AL126)*PBAMALI10%,"")</f>
        <v/>
      </c>
      <c r="AB126" s="470" t="str">
        <f t="shared" si="4"/>
        <v/>
      </c>
      <c r="AC126" s="474" t="str">
        <f t="shared" si="5"/>
        <v/>
      </c>
    </row>
    <row r="127" spans="1:29" ht="19.899999999999999" customHeight="1">
      <c r="A127" s="6">
        <v>116</v>
      </c>
      <c r="B127" s="425" t="str">
        <f>IF(OR(F127=0,F127=""),"",'DAFTAR PELAJAR'!B123)</f>
        <v>MUHAMAD AIMAN AINUDDIN BIN MOHAMAD SHARIF</v>
      </c>
      <c r="C127" s="381" t="str">
        <f>IF(OR(F127=0,F127=""),"",'DAFTAR PELAJAR'!C123)</f>
        <v>4 MTK</v>
      </c>
      <c r="D127" s="472">
        <f>IF(OR(F127=0,F127=""),"",'DAFTAR PELAJAR'!D123)</f>
        <v>970523065135</v>
      </c>
      <c r="E127" s="381" t="str">
        <f>IF(OR(F127=0,F127=""),"",'DAFTAR PELAJAR'!E123)</f>
        <v>K591BMTK009</v>
      </c>
      <c r="F127" s="473">
        <f>IF('DAFTAR PELAJAR'!J123=0,"",'DAFTAR PELAJAR'!J123)</f>
        <v>1</v>
      </c>
      <c r="G127" s="4" t="str">
        <f>IFERROR(AVERAGE('PB(TEORI)'!$G127,'PB(TEORI)'!$R127,'PB(TEORI)'!$AC127)*PBTEORI1%,"")</f>
        <v/>
      </c>
      <c r="H127" s="456" t="str">
        <f>IFERROR(AVERAGE('PB(TEORI)'!$H127,'PB(TEORI)'!$S127,'PB(TEORI)'!$AD127)*PBTEORI2%,"")</f>
        <v/>
      </c>
      <c r="I127" s="456" t="str">
        <f>IFERROR(AVERAGE('PB(TEORI)'!$I127,'PB(TEORI)'!$T127,'PB(TEORI)'!$AE127)*PBTEORI3%,"")</f>
        <v/>
      </c>
      <c r="J127" s="456" t="str">
        <f>IFERROR(AVERAGE('PB(TEORI)'!$J127,'PB(TEORI)'!$U127,'PB(TEORI)'!$AF127)*PBTEORI4%,"")</f>
        <v/>
      </c>
      <c r="K127" s="456" t="str">
        <f>IFERROR(AVERAGE('PB(TEORI)'!$K127,'PB(TEORI)'!$V127,'PB(TEORI)'!$AG127)*PBTEORI5%,"")</f>
        <v/>
      </c>
      <c r="L127" s="456" t="str">
        <f>IFERROR(AVERAGE('PB(TEORI)'!$L127,'PB(TEORI)'!$W127,'PB(TEORI)'!$AH127)*PBTEORI6%,"")</f>
        <v/>
      </c>
      <c r="M127" s="456" t="str">
        <f>IFERROR(AVERAGE('PB(TEORI)'!$M127,'PB(TEORI)'!$X127,'[2]PB(TEORI'!$AG127)*PBTEORI7%,"")</f>
        <v/>
      </c>
      <c r="N127" s="467" t="str">
        <f>IFERROR(AVERAGE('PB(TEORI)'!$N127,'PB(TEORI)'!$Y127,'PB(TEORI)'!$AJ127)*PBTEORI8%,"")</f>
        <v/>
      </c>
      <c r="O127" s="467" t="str">
        <f>IFERROR(AVERAGE('PB(TEORI)'!$O127,'PB(TEORI)'!$Z127,'PB(TEORI)'!$AK127)*PBTEORI9%,"")</f>
        <v/>
      </c>
      <c r="P127" s="467" t="str">
        <f>IFERROR(AVERAGE('PB(TEORI)'!$P127,'PB(TEORI)'!$AA127,'PB(TEORI)'!$AL127)*PBTEORI10%,"")</f>
        <v/>
      </c>
      <c r="Q127" s="468" t="str">
        <f t="shared" si="3"/>
        <v/>
      </c>
      <c r="R127" s="469" t="str">
        <f>IFERROR(AVERAGE('PB(AMALI)'!$G127,'PB(AMALI)'!$R127,'PB(AMALI)'!$AC127)*PBAMALI1%,"")</f>
        <v/>
      </c>
      <c r="S127" s="469" t="str">
        <f>IFERROR(AVERAGE('PB(AMALI)'!$H127,'PB(AMALI)'!$S127,'PB(AMALI)'!$AD127)*PBAMALI2%,"")</f>
        <v/>
      </c>
      <c r="T127" s="469" t="str">
        <f>IFERROR(AVERAGE('PB(AMALI)'!$I127,'PB(AMALI)'!$T127,'PB(AMALI)'!$AE127)*PBAMALI3%,"")</f>
        <v/>
      </c>
      <c r="U127" s="469" t="str">
        <f>IFERROR(AVERAGE('PB(AMALI)'!$J127,'PB(AMALI)'!$U127,'PB(AMALI)'!$AF127)*PBAMALI4%,"")</f>
        <v/>
      </c>
      <c r="V127" s="469" t="str">
        <f>IFERROR(AVERAGE('PB(AMALI)'!$K127,'PB(AMALI)'!$V127,'PB(AMALI)'!$AG127)*PBAMALI5%,"")</f>
        <v/>
      </c>
      <c r="W127" s="469" t="str">
        <f>IFERROR(AVERAGE('PB(AMALI)'!$L127,'PB(AMALI)'!$W127,'PB(AMALI)'!$AH127)*PBAMALI6%,"")</f>
        <v/>
      </c>
      <c r="X127" s="469" t="str">
        <f>IFERROR(AVERAGE('PB(AMALI)'!$M127,'PB(AMALI)'!$X127,'[3]PB(AMALI'!$AG127)*PBAMALI7%,"")</f>
        <v/>
      </c>
      <c r="Y127" s="469" t="str">
        <f>IFERROR(AVERAGE('PB(AMALI)'!$N127,'PB(AMALI)'!$Y127,'PB(AMALI)'!$AJ127)*PBAMALI8%,"")</f>
        <v/>
      </c>
      <c r="Z127" s="469" t="str">
        <f>IFERROR(AVERAGE('PB(AMALI)'!$O127,'PB(AMALI)'!$Z127,'PB(AMALI)'!$AK127)*PBAMALI9%,"")</f>
        <v/>
      </c>
      <c r="AA127" s="469" t="str">
        <f>IFERROR(AVERAGE('PB(AMALI)'!$P127,'PB(AMALI)'!$AA127,'PB(AMALI)'!$AL127)*PBAMALI10%,"")</f>
        <v/>
      </c>
      <c r="AB127" s="470" t="str">
        <f t="shared" si="4"/>
        <v/>
      </c>
      <c r="AC127" s="474" t="str">
        <f t="shared" si="5"/>
        <v/>
      </c>
    </row>
    <row r="128" spans="1:29" ht="19.899999999999999" customHeight="1">
      <c r="A128" s="6">
        <v>117</v>
      </c>
      <c r="B128" s="425" t="str">
        <f>IF(OR(F128=0,F128=""),"",'DAFTAR PELAJAR'!B124)</f>
        <v>MOHAMAD IZANI BIN ASMADI</v>
      </c>
      <c r="C128" s="381" t="str">
        <f>IF(OR(F128=0,F128=""),"",'DAFTAR PELAJAR'!C124)</f>
        <v>4 MTK</v>
      </c>
      <c r="D128" s="472">
        <f>IF(OR(F128=0,F128=""),"",'DAFTAR PELAJAR'!D124)</f>
        <v>970523065135</v>
      </c>
      <c r="E128" s="381" t="str">
        <f>IF(OR(F128=0,F128=""),"",'DAFTAR PELAJAR'!E124)</f>
        <v>K641BMTK010</v>
      </c>
      <c r="F128" s="473">
        <f>IF('DAFTAR PELAJAR'!J124=0,"",'DAFTAR PELAJAR'!J124)</f>
        <v>1</v>
      </c>
      <c r="G128" s="4" t="str">
        <f>IFERROR(AVERAGE('PB(TEORI)'!$G128,'PB(TEORI)'!$R128,'PB(TEORI)'!$AC128)*PBTEORI1%,"")</f>
        <v/>
      </c>
      <c r="H128" s="456" t="str">
        <f>IFERROR(AVERAGE('PB(TEORI)'!$H128,'PB(TEORI)'!$S128,'PB(TEORI)'!$AD128)*PBTEORI2%,"")</f>
        <v/>
      </c>
      <c r="I128" s="456" t="str">
        <f>IFERROR(AVERAGE('PB(TEORI)'!$I128,'PB(TEORI)'!$T128,'PB(TEORI)'!$AE128)*PBTEORI3%,"")</f>
        <v/>
      </c>
      <c r="J128" s="456" t="str">
        <f>IFERROR(AVERAGE('PB(TEORI)'!$J128,'PB(TEORI)'!$U128,'PB(TEORI)'!$AF128)*PBTEORI4%,"")</f>
        <v/>
      </c>
      <c r="K128" s="456" t="str">
        <f>IFERROR(AVERAGE('PB(TEORI)'!$K128,'PB(TEORI)'!$V128,'PB(TEORI)'!$AG128)*PBTEORI5%,"")</f>
        <v/>
      </c>
      <c r="L128" s="456" t="str">
        <f>IFERROR(AVERAGE('PB(TEORI)'!$L128,'PB(TEORI)'!$W128,'PB(TEORI)'!$AH128)*PBTEORI6%,"")</f>
        <v/>
      </c>
      <c r="M128" s="456" t="str">
        <f>IFERROR(AVERAGE('PB(TEORI)'!$M128,'PB(TEORI)'!$X128,'[2]PB(TEORI'!$AG128)*PBTEORI7%,"")</f>
        <v/>
      </c>
      <c r="N128" s="467" t="str">
        <f>IFERROR(AVERAGE('PB(TEORI)'!$N128,'PB(TEORI)'!$Y128,'PB(TEORI)'!$AJ128)*PBTEORI8%,"")</f>
        <v/>
      </c>
      <c r="O128" s="467" t="str">
        <f>IFERROR(AVERAGE('PB(TEORI)'!$O128,'PB(TEORI)'!$Z128,'PB(TEORI)'!$AK128)*PBTEORI9%,"")</f>
        <v/>
      </c>
      <c r="P128" s="467" t="str">
        <f>IFERROR(AVERAGE('PB(TEORI)'!$P128,'PB(TEORI)'!$AA128,'PB(TEORI)'!$AL128)*PBTEORI10%,"")</f>
        <v/>
      </c>
      <c r="Q128" s="468" t="str">
        <f t="shared" si="3"/>
        <v/>
      </c>
      <c r="R128" s="469" t="str">
        <f>IFERROR(AVERAGE('PB(AMALI)'!$G128,'PB(AMALI)'!$R128,'PB(AMALI)'!$AC128)*PBAMALI1%,"")</f>
        <v/>
      </c>
      <c r="S128" s="469" t="str">
        <f>IFERROR(AVERAGE('PB(AMALI)'!$H128,'PB(AMALI)'!$S128,'PB(AMALI)'!$AD128)*PBAMALI2%,"")</f>
        <v/>
      </c>
      <c r="T128" s="469" t="str">
        <f>IFERROR(AVERAGE('PB(AMALI)'!$I128,'PB(AMALI)'!$T128,'PB(AMALI)'!$AE128)*PBAMALI3%,"")</f>
        <v/>
      </c>
      <c r="U128" s="469" t="str">
        <f>IFERROR(AVERAGE('PB(AMALI)'!$J128,'PB(AMALI)'!$U128,'PB(AMALI)'!$AF128)*PBAMALI4%,"")</f>
        <v/>
      </c>
      <c r="V128" s="469" t="str">
        <f>IFERROR(AVERAGE('PB(AMALI)'!$K128,'PB(AMALI)'!$V128,'PB(AMALI)'!$AG128)*PBAMALI5%,"")</f>
        <v/>
      </c>
      <c r="W128" s="469" t="str">
        <f>IFERROR(AVERAGE('PB(AMALI)'!$L128,'PB(AMALI)'!$W128,'PB(AMALI)'!$AH128)*PBAMALI6%,"")</f>
        <v/>
      </c>
      <c r="X128" s="469" t="str">
        <f>IFERROR(AVERAGE('PB(AMALI)'!$M128,'PB(AMALI)'!$X128,'[3]PB(AMALI'!$AG128)*PBAMALI7%,"")</f>
        <v/>
      </c>
      <c r="Y128" s="469" t="str">
        <f>IFERROR(AVERAGE('PB(AMALI)'!$N128,'PB(AMALI)'!$Y128,'PB(AMALI)'!$AJ128)*PBAMALI8%,"")</f>
        <v/>
      </c>
      <c r="Z128" s="469" t="str">
        <f>IFERROR(AVERAGE('PB(AMALI)'!$O128,'PB(AMALI)'!$Z128,'PB(AMALI)'!$AK128)*PBAMALI9%,"")</f>
        <v/>
      </c>
      <c r="AA128" s="469" t="str">
        <f>IFERROR(AVERAGE('PB(AMALI)'!$P128,'PB(AMALI)'!$AA128,'PB(AMALI)'!$AL128)*PBAMALI10%,"")</f>
        <v/>
      </c>
      <c r="AB128" s="470" t="str">
        <f t="shared" si="4"/>
        <v/>
      </c>
      <c r="AC128" s="474" t="str">
        <f t="shared" si="5"/>
        <v/>
      </c>
    </row>
    <row r="129" spans="1:29" ht="19.899999999999999" customHeight="1">
      <c r="A129" s="6">
        <v>118</v>
      </c>
      <c r="B129" s="425" t="str">
        <f>IF(OR(F129=0,F129=""),"",'DAFTAR PELAJAR'!B125)</f>
        <v>AIDA IZZATI BT SULAIMI</v>
      </c>
      <c r="C129" s="381" t="str">
        <f>IF(OR(F129=0,F129=""),"",'DAFTAR PELAJAR'!C125)</f>
        <v>4 WTP</v>
      </c>
      <c r="D129" s="472" t="str">
        <f>IF(OR(F129=0,F129=""),"",'DAFTAR PELAJAR'!D125)</f>
        <v>980227065076</v>
      </c>
      <c r="E129" s="381" t="str">
        <f>IF(OR(F129=0,F129=""),"",'DAFTAR PELAJAR'!E125)</f>
        <v>K591CWTP001</v>
      </c>
      <c r="F129" s="473">
        <f>IF('DAFTAR PELAJAR'!J125=0,"",'DAFTAR PELAJAR'!J125)</f>
        <v>1</v>
      </c>
      <c r="G129" s="4" t="str">
        <f>IFERROR(AVERAGE('PB(TEORI)'!$G129,'PB(TEORI)'!$R129,'PB(TEORI)'!$AC129)*PBTEORI1%,"")</f>
        <v/>
      </c>
      <c r="H129" s="456" t="str">
        <f>IFERROR(AVERAGE('PB(TEORI)'!$H129,'PB(TEORI)'!$S129,'PB(TEORI)'!$AD129)*PBTEORI2%,"")</f>
        <v/>
      </c>
      <c r="I129" s="456" t="str">
        <f>IFERROR(AVERAGE('PB(TEORI)'!$I129,'PB(TEORI)'!$T129,'PB(TEORI)'!$AE129)*PBTEORI3%,"")</f>
        <v/>
      </c>
      <c r="J129" s="456" t="str">
        <f>IFERROR(AVERAGE('PB(TEORI)'!$J129,'PB(TEORI)'!$U129,'PB(TEORI)'!$AF129)*PBTEORI4%,"")</f>
        <v/>
      </c>
      <c r="K129" s="456" t="str">
        <f>IFERROR(AVERAGE('PB(TEORI)'!$K129,'PB(TEORI)'!$V129,'PB(TEORI)'!$AG129)*PBTEORI5%,"")</f>
        <v/>
      </c>
      <c r="L129" s="456" t="str">
        <f>IFERROR(AVERAGE('PB(TEORI)'!$L129,'PB(TEORI)'!$W129,'PB(TEORI)'!$AH129)*PBTEORI6%,"")</f>
        <v/>
      </c>
      <c r="M129" s="456" t="str">
        <f>IFERROR(AVERAGE('PB(TEORI)'!$M129,'PB(TEORI)'!$X129,'[2]PB(TEORI'!$AG129)*PBTEORI7%,"")</f>
        <v/>
      </c>
      <c r="N129" s="467" t="str">
        <f>IFERROR(AVERAGE('PB(TEORI)'!$N129,'PB(TEORI)'!$Y129,'PB(TEORI)'!$AJ129)*PBTEORI8%,"")</f>
        <v/>
      </c>
      <c r="O129" s="467" t="str">
        <f>IFERROR(AVERAGE('PB(TEORI)'!$O129,'PB(TEORI)'!$Z129,'PB(TEORI)'!$AK129)*PBTEORI9%,"")</f>
        <v/>
      </c>
      <c r="P129" s="467" t="str">
        <f>IFERROR(AVERAGE('PB(TEORI)'!$P129,'PB(TEORI)'!$AA129,'PB(TEORI)'!$AL129)*PBTEORI10%,"")</f>
        <v/>
      </c>
      <c r="Q129" s="468" t="str">
        <f t="shared" si="3"/>
        <v/>
      </c>
      <c r="R129" s="469" t="str">
        <f>IFERROR(AVERAGE('PB(AMALI)'!$G129,'PB(AMALI)'!$R129,'PB(AMALI)'!$AC129)*PBAMALI1%,"")</f>
        <v/>
      </c>
      <c r="S129" s="469" t="str">
        <f>IFERROR(AVERAGE('PB(AMALI)'!$H129,'PB(AMALI)'!$S129,'PB(AMALI)'!$AD129)*PBAMALI2%,"")</f>
        <v/>
      </c>
      <c r="T129" s="469" t="str">
        <f>IFERROR(AVERAGE('PB(AMALI)'!$I129,'PB(AMALI)'!$T129,'PB(AMALI)'!$AE129)*PBAMALI3%,"")</f>
        <v/>
      </c>
      <c r="U129" s="469" t="str">
        <f>IFERROR(AVERAGE('PB(AMALI)'!$J129,'PB(AMALI)'!$U129,'PB(AMALI)'!$AF129)*PBAMALI4%,"")</f>
        <v/>
      </c>
      <c r="V129" s="469" t="str">
        <f>IFERROR(AVERAGE('PB(AMALI)'!$K129,'PB(AMALI)'!$V129,'PB(AMALI)'!$AG129)*PBAMALI5%,"")</f>
        <v/>
      </c>
      <c r="W129" s="469" t="str">
        <f>IFERROR(AVERAGE('PB(AMALI)'!$L129,'PB(AMALI)'!$W129,'PB(AMALI)'!$AH129)*PBAMALI6%,"")</f>
        <v/>
      </c>
      <c r="X129" s="469" t="str">
        <f>IFERROR(AVERAGE('PB(AMALI)'!$M129,'PB(AMALI)'!$X129,'[3]PB(AMALI'!$AG129)*PBAMALI7%,"")</f>
        <v/>
      </c>
      <c r="Y129" s="469" t="str">
        <f>IFERROR(AVERAGE('PB(AMALI)'!$N129,'PB(AMALI)'!$Y129,'PB(AMALI)'!$AJ129)*PBAMALI8%,"")</f>
        <v/>
      </c>
      <c r="Z129" s="469" t="str">
        <f>IFERROR(AVERAGE('PB(AMALI)'!$O129,'PB(AMALI)'!$Z129,'PB(AMALI)'!$AK129)*PBAMALI9%,"")</f>
        <v/>
      </c>
      <c r="AA129" s="469" t="str">
        <f>IFERROR(AVERAGE('PB(AMALI)'!$P129,'PB(AMALI)'!$AA129,'PB(AMALI)'!$AL129)*PBAMALI10%,"")</f>
        <v/>
      </c>
      <c r="AB129" s="470" t="str">
        <f t="shared" si="4"/>
        <v/>
      </c>
      <c r="AC129" s="474" t="str">
        <f t="shared" si="5"/>
        <v/>
      </c>
    </row>
    <row r="130" spans="1:29" ht="19.899999999999999" customHeight="1">
      <c r="A130" s="6">
        <v>119</v>
      </c>
      <c r="B130" s="425" t="str">
        <f>IF(OR(F130=0,F130=""),"",'DAFTAR PELAJAR'!B126)</f>
        <v>AIN SHAFIQAH BINTI KAMARUL AMRAN</v>
      </c>
      <c r="C130" s="381" t="str">
        <f>IF(OR(F130=0,F130=""),"",'DAFTAR PELAJAR'!C126)</f>
        <v>4 WTP</v>
      </c>
      <c r="D130" s="472" t="str">
        <f>IF(OR(F130=0,F130=""),"",'DAFTAR PELAJAR'!D126)</f>
        <v>980808065402</v>
      </c>
      <c r="E130" s="381" t="str">
        <f>IF(OR(F130=0,F130=""),"",'DAFTAR PELAJAR'!E126)</f>
        <v>K591CWTP002</v>
      </c>
      <c r="F130" s="473">
        <f>IF('DAFTAR PELAJAR'!J126=0,"",'DAFTAR PELAJAR'!J126)</f>
        <v>1</v>
      </c>
      <c r="G130" s="4" t="str">
        <f>IFERROR(AVERAGE('PB(TEORI)'!$G130,'PB(TEORI)'!$R130,'PB(TEORI)'!$AC130)*PBTEORI1%,"")</f>
        <v/>
      </c>
      <c r="H130" s="456" t="str">
        <f>IFERROR(AVERAGE('PB(TEORI)'!$H130,'PB(TEORI)'!$S130,'PB(TEORI)'!$AD130)*PBTEORI2%,"")</f>
        <v/>
      </c>
      <c r="I130" s="456" t="str">
        <f>IFERROR(AVERAGE('PB(TEORI)'!$I130,'PB(TEORI)'!$T130,'PB(TEORI)'!$AE130)*PBTEORI3%,"")</f>
        <v/>
      </c>
      <c r="J130" s="456" t="str">
        <f>IFERROR(AVERAGE('PB(TEORI)'!$J130,'PB(TEORI)'!$U130,'PB(TEORI)'!$AF130)*PBTEORI4%,"")</f>
        <v/>
      </c>
      <c r="K130" s="456" t="str">
        <f>IFERROR(AVERAGE('PB(TEORI)'!$K130,'PB(TEORI)'!$V130,'PB(TEORI)'!$AG130)*PBTEORI5%,"")</f>
        <v/>
      </c>
      <c r="L130" s="456" t="str">
        <f>IFERROR(AVERAGE('PB(TEORI)'!$L130,'PB(TEORI)'!$W130,'PB(TEORI)'!$AH130)*PBTEORI6%,"")</f>
        <v/>
      </c>
      <c r="M130" s="456" t="str">
        <f>IFERROR(AVERAGE('PB(TEORI)'!$M130,'PB(TEORI)'!$X130,'[2]PB(TEORI'!$AG130)*PBTEORI7%,"")</f>
        <v/>
      </c>
      <c r="N130" s="467" t="str">
        <f>IFERROR(AVERAGE('PB(TEORI)'!$N130,'PB(TEORI)'!$Y130,'PB(TEORI)'!$AJ130)*PBTEORI8%,"")</f>
        <v/>
      </c>
      <c r="O130" s="467" t="str">
        <f>IFERROR(AVERAGE('PB(TEORI)'!$O130,'PB(TEORI)'!$Z130,'PB(TEORI)'!$AK130)*PBTEORI9%,"")</f>
        <v/>
      </c>
      <c r="P130" s="467" t="str">
        <f>IFERROR(AVERAGE('PB(TEORI)'!$P130,'PB(TEORI)'!$AA130,'PB(TEORI)'!$AL130)*PBTEORI10%,"")</f>
        <v/>
      </c>
      <c r="Q130" s="468" t="str">
        <f t="shared" si="3"/>
        <v/>
      </c>
      <c r="R130" s="469" t="str">
        <f>IFERROR(AVERAGE('PB(AMALI)'!$G130,'PB(AMALI)'!$R130,'PB(AMALI)'!$AC130)*PBAMALI1%,"")</f>
        <v/>
      </c>
      <c r="S130" s="469" t="str">
        <f>IFERROR(AVERAGE('PB(AMALI)'!$H130,'PB(AMALI)'!$S130,'PB(AMALI)'!$AD130)*PBAMALI2%,"")</f>
        <v/>
      </c>
      <c r="T130" s="469" t="str">
        <f>IFERROR(AVERAGE('PB(AMALI)'!$I130,'PB(AMALI)'!$T130,'PB(AMALI)'!$AE130)*PBAMALI3%,"")</f>
        <v/>
      </c>
      <c r="U130" s="469" t="str">
        <f>IFERROR(AVERAGE('PB(AMALI)'!$J130,'PB(AMALI)'!$U130,'PB(AMALI)'!$AF130)*PBAMALI4%,"")</f>
        <v/>
      </c>
      <c r="V130" s="469" t="str">
        <f>IFERROR(AVERAGE('PB(AMALI)'!$K130,'PB(AMALI)'!$V130,'PB(AMALI)'!$AG130)*PBAMALI5%,"")</f>
        <v/>
      </c>
      <c r="W130" s="469" t="str">
        <f>IFERROR(AVERAGE('PB(AMALI)'!$L130,'PB(AMALI)'!$W130,'PB(AMALI)'!$AH130)*PBAMALI6%,"")</f>
        <v/>
      </c>
      <c r="X130" s="469" t="str">
        <f>IFERROR(AVERAGE('PB(AMALI)'!$M130,'PB(AMALI)'!$X130,'[3]PB(AMALI'!$AG130)*PBAMALI7%,"")</f>
        <v/>
      </c>
      <c r="Y130" s="469" t="str">
        <f>IFERROR(AVERAGE('PB(AMALI)'!$N130,'PB(AMALI)'!$Y130,'PB(AMALI)'!$AJ130)*PBAMALI8%,"")</f>
        <v/>
      </c>
      <c r="Z130" s="469" t="str">
        <f>IFERROR(AVERAGE('PB(AMALI)'!$O130,'PB(AMALI)'!$Z130,'PB(AMALI)'!$AK130)*PBAMALI9%,"")</f>
        <v/>
      </c>
      <c r="AA130" s="469" t="str">
        <f>IFERROR(AVERAGE('PB(AMALI)'!$P130,'PB(AMALI)'!$AA130,'PB(AMALI)'!$AL130)*PBAMALI10%,"")</f>
        <v/>
      </c>
      <c r="AB130" s="470" t="str">
        <f t="shared" si="4"/>
        <v/>
      </c>
      <c r="AC130" s="474" t="str">
        <f t="shared" si="5"/>
        <v/>
      </c>
    </row>
    <row r="131" spans="1:29" ht="19.899999999999999" customHeight="1">
      <c r="A131" s="6">
        <v>120</v>
      </c>
      <c r="B131" s="425" t="str">
        <f>IF(OR(F131=0,F131=""),"",'DAFTAR PELAJAR'!B127)</f>
        <v>FARAH ALIAA BINTI AZMI</v>
      </c>
      <c r="C131" s="381" t="str">
        <f>IF(OR(F131=0,F131=""),"",'DAFTAR PELAJAR'!C127)</f>
        <v>4 WTP</v>
      </c>
      <c r="D131" s="472" t="str">
        <f>IF(OR(F131=0,F131=""),"",'DAFTAR PELAJAR'!D127)</f>
        <v>981116065852</v>
      </c>
      <c r="E131" s="381" t="str">
        <f>IF(OR(F131=0,F131=""),"",'DAFTAR PELAJAR'!E127)</f>
        <v>K591CWTP003</v>
      </c>
      <c r="F131" s="473">
        <f>IF('DAFTAR PELAJAR'!J127=0,"",'DAFTAR PELAJAR'!J127)</f>
        <v>1</v>
      </c>
      <c r="G131" s="4" t="str">
        <f>IFERROR(AVERAGE('PB(TEORI)'!$G131,'PB(TEORI)'!$R131,'PB(TEORI)'!$AC131)*PBTEORI1%,"")</f>
        <v/>
      </c>
      <c r="H131" s="456" t="str">
        <f>IFERROR(AVERAGE('PB(TEORI)'!$H131,'PB(TEORI)'!$S131,'PB(TEORI)'!$AD131)*PBTEORI2%,"")</f>
        <v/>
      </c>
      <c r="I131" s="456" t="str">
        <f>IFERROR(AVERAGE('PB(TEORI)'!$I131,'PB(TEORI)'!$T131,'PB(TEORI)'!$AE131)*PBTEORI3%,"")</f>
        <v/>
      </c>
      <c r="J131" s="456" t="str">
        <f>IFERROR(AVERAGE('PB(TEORI)'!$J131,'PB(TEORI)'!$U131,'PB(TEORI)'!$AF131)*PBTEORI4%,"")</f>
        <v/>
      </c>
      <c r="K131" s="456" t="str">
        <f>IFERROR(AVERAGE('PB(TEORI)'!$K131,'PB(TEORI)'!$V131,'PB(TEORI)'!$AG131)*PBTEORI5%,"")</f>
        <v/>
      </c>
      <c r="L131" s="456" t="str">
        <f>IFERROR(AVERAGE('PB(TEORI)'!$L131,'PB(TEORI)'!$W131,'PB(TEORI)'!$AH131)*PBTEORI6%,"")</f>
        <v/>
      </c>
      <c r="M131" s="456" t="str">
        <f>IFERROR(AVERAGE('PB(TEORI)'!$M131,'PB(TEORI)'!$X131,'[2]PB(TEORI'!$AG131)*PBTEORI7%,"")</f>
        <v/>
      </c>
      <c r="N131" s="467" t="str">
        <f>IFERROR(AVERAGE('PB(TEORI)'!$N131,'PB(TEORI)'!$Y131,'PB(TEORI)'!$AJ131)*PBTEORI8%,"")</f>
        <v/>
      </c>
      <c r="O131" s="467" t="str">
        <f>IFERROR(AVERAGE('PB(TEORI)'!$O131,'PB(TEORI)'!$Z131,'PB(TEORI)'!$AK131)*PBTEORI9%,"")</f>
        <v/>
      </c>
      <c r="P131" s="467" t="str">
        <f>IFERROR(AVERAGE('PB(TEORI)'!$P131,'PB(TEORI)'!$AA131,'PB(TEORI)'!$AL131)*PBTEORI10%,"")</f>
        <v/>
      </c>
      <c r="Q131" s="468" t="str">
        <f t="shared" si="3"/>
        <v/>
      </c>
      <c r="R131" s="469" t="str">
        <f>IFERROR(AVERAGE('PB(AMALI)'!$G131,'PB(AMALI)'!$R131,'PB(AMALI)'!$AC131)*PBAMALI1%,"")</f>
        <v/>
      </c>
      <c r="S131" s="469" t="str">
        <f>IFERROR(AVERAGE('PB(AMALI)'!$H131,'PB(AMALI)'!$S131,'PB(AMALI)'!$AD131)*PBAMALI2%,"")</f>
        <v/>
      </c>
      <c r="T131" s="469" t="str">
        <f>IFERROR(AVERAGE('PB(AMALI)'!$I131,'PB(AMALI)'!$T131,'PB(AMALI)'!$AE131)*PBAMALI3%,"")</f>
        <v/>
      </c>
      <c r="U131" s="469" t="str">
        <f>IFERROR(AVERAGE('PB(AMALI)'!$J131,'PB(AMALI)'!$U131,'PB(AMALI)'!$AF131)*PBAMALI4%,"")</f>
        <v/>
      </c>
      <c r="V131" s="469" t="str">
        <f>IFERROR(AVERAGE('PB(AMALI)'!$K131,'PB(AMALI)'!$V131,'PB(AMALI)'!$AG131)*PBAMALI5%,"")</f>
        <v/>
      </c>
      <c r="W131" s="469" t="str">
        <f>IFERROR(AVERAGE('PB(AMALI)'!$L131,'PB(AMALI)'!$W131,'PB(AMALI)'!$AH131)*PBAMALI6%,"")</f>
        <v/>
      </c>
      <c r="X131" s="469" t="str">
        <f>IFERROR(AVERAGE('PB(AMALI)'!$M131,'PB(AMALI)'!$X131,'[3]PB(AMALI'!$AG131)*PBAMALI7%,"")</f>
        <v/>
      </c>
      <c r="Y131" s="469" t="str">
        <f>IFERROR(AVERAGE('PB(AMALI)'!$N131,'PB(AMALI)'!$Y131,'PB(AMALI)'!$AJ131)*PBAMALI8%,"")</f>
        <v/>
      </c>
      <c r="Z131" s="469" t="str">
        <f>IFERROR(AVERAGE('PB(AMALI)'!$O131,'PB(AMALI)'!$Z131,'PB(AMALI)'!$AK131)*PBAMALI9%,"")</f>
        <v/>
      </c>
      <c r="AA131" s="469" t="str">
        <f>IFERROR(AVERAGE('PB(AMALI)'!$P131,'PB(AMALI)'!$AA131,'PB(AMALI)'!$AL131)*PBAMALI10%,"")</f>
        <v/>
      </c>
      <c r="AB131" s="470" t="str">
        <f t="shared" si="4"/>
        <v/>
      </c>
      <c r="AC131" s="474" t="str">
        <f t="shared" si="5"/>
        <v/>
      </c>
    </row>
    <row r="132" spans="1:29" ht="19.899999999999999" customHeight="1">
      <c r="A132" s="6">
        <v>121</v>
      </c>
      <c r="B132" s="425" t="str">
        <f>IF(OR(F132=0,F132=""),"",'DAFTAR PELAJAR'!B128)</f>
        <v>FATIN FARHANA BINTI ISHAK</v>
      </c>
      <c r="C132" s="381" t="str">
        <f>IF(OR(F132=0,F132=""),"",'DAFTAR PELAJAR'!C128)</f>
        <v>4 WTP</v>
      </c>
      <c r="D132" s="472" t="str">
        <f>IF(OR(F132=0,F132=""),"",'DAFTAR PELAJAR'!D128)</f>
        <v>980721065610</v>
      </c>
      <c r="E132" s="381" t="str">
        <f>IF(OR(F132=0,F132=""),"",'DAFTAR PELAJAR'!E128)</f>
        <v>K591CWTP004</v>
      </c>
      <c r="F132" s="473">
        <f>IF('DAFTAR PELAJAR'!J128=0,"",'DAFTAR PELAJAR'!J128)</f>
        <v>1</v>
      </c>
      <c r="G132" s="4" t="str">
        <f>IFERROR(AVERAGE('PB(TEORI)'!$G132,'PB(TEORI)'!$R132,'PB(TEORI)'!$AC132)*PBTEORI1%,"")</f>
        <v/>
      </c>
      <c r="H132" s="456" t="str">
        <f>IFERROR(AVERAGE('PB(TEORI)'!$H132,'PB(TEORI)'!$S132,'PB(TEORI)'!$AD132)*PBTEORI2%,"")</f>
        <v/>
      </c>
      <c r="I132" s="456" t="str">
        <f>IFERROR(AVERAGE('PB(TEORI)'!$I132,'PB(TEORI)'!$T132,'PB(TEORI)'!$AE132)*PBTEORI3%,"")</f>
        <v/>
      </c>
      <c r="J132" s="456" t="str">
        <f>IFERROR(AVERAGE('PB(TEORI)'!$J132,'PB(TEORI)'!$U132,'PB(TEORI)'!$AF132)*PBTEORI4%,"")</f>
        <v/>
      </c>
      <c r="K132" s="456" t="str">
        <f>IFERROR(AVERAGE('PB(TEORI)'!$K132,'PB(TEORI)'!$V132,'PB(TEORI)'!$AG132)*PBTEORI5%,"")</f>
        <v/>
      </c>
      <c r="L132" s="456" t="str">
        <f>IFERROR(AVERAGE('PB(TEORI)'!$L132,'PB(TEORI)'!$W132,'PB(TEORI)'!$AH132)*PBTEORI6%,"")</f>
        <v/>
      </c>
      <c r="M132" s="456" t="str">
        <f>IFERROR(AVERAGE('PB(TEORI)'!$M132,'PB(TEORI)'!$X132,'[2]PB(TEORI'!$AG132)*PBTEORI7%,"")</f>
        <v/>
      </c>
      <c r="N132" s="467" t="str">
        <f>IFERROR(AVERAGE('PB(TEORI)'!$N132,'PB(TEORI)'!$Y132,'PB(TEORI)'!$AJ132)*PBTEORI8%,"")</f>
        <v/>
      </c>
      <c r="O132" s="467" t="str">
        <f>IFERROR(AVERAGE('PB(TEORI)'!$O132,'PB(TEORI)'!$Z132,'PB(TEORI)'!$AK132)*PBTEORI9%,"")</f>
        <v/>
      </c>
      <c r="P132" s="467" t="str">
        <f>IFERROR(AVERAGE('PB(TEORI)'!$P132,'PB(TEORI)'!$AA132,'PB(TEORI)'!$AL132)*PBTEORI10%,"")</f>
        <v/>
      </c>
      <c r="Q132" s="468" t="str">
        <f t="shared" si="3"/>
        <v/>
      </c>
      <c r="R132" s="469" t="str">
        <f>IFERROR(AVERAGE('PB(AMALI)'!$G132,'PB(AMALI)'!$R132,'PB(AMALI)'!$AC132)*PBAMALI1%,"")</f>
        <v/>
      </c>
      <c r="S132" s="469" t="str">
        <f>IFERROR(AVERAGE('PB(AMALI)'!$H132,'PB(AMALI)'!$S132,'PB(AMALI)'!$AD132)*PBAMALI2%,"")</f>
        <v/>
      </c>
      <c r="T132" s="469" t="str">
        <f>IFERROR(AVERAGE('PB(AMALI)'!$I132,'PB(AMALI)'!$T132,'PB(AMALI)'!$AE132)*PBAMALI3%,"")</f>
        <v/>
      </c>
      <c r="U132" s="469" t="str">
        <f>IFERROR(AVERAGE('PB(AMALI)'!$J132,'PB(AMALI)'!$U132,'PB(AMALI)'!$AF132)*PBAMALI4%,"")</f>
        <v/>
      </c>
      <c r="V132" s="469" t="str">
        <f>IFERROR(AVERAGE('PB(AMALI)'!$K132,'PB(AMALI)'!$V132,'PB(AMALI)'!$AG132)*PBAMALI5%,"")</f>
        <v/>
      </c>
      <c r="W132" s="469" t="str">
        <f>IFERROR(AVERAGE('PB(AMALI)'!$L132,'PB(AMALI)'!$W132,'PB(AMALI)'!$AH132)*PBAMALI6%,"")</f>
        <v/>
      </c>
      <c r="X132" s="469" t="str">
        <f>IFERROR(AVERAGE('PB(AMALI)'!$M132,'PB(AMALI)'!$X132,'[3]PB(AMALI'!$AG132)*PBAMALI7%,"")</f>
        <v/>
      </c>
      <c r="Y132" s="469" t="str">
        <f>IFERROR(AVERAGE('PB(AMALI)'!$N132,'PB(AMALI)'!$Y132,'PB(AMALI)'!$AJ132)*PBAMALI8%,"")</f>
        <v/>
      </c>
      <c r="Z132" s="469" t="str">
        <f>IFERROR(AVERAGE('PB(AMALI)'!$O132,'PB(AMALI)'!$Z132,'PB(AMALI)'!$AK132)*PBAMALI9%,"")</f>
        <v/>
      </c>
      <c r="AA132" s="469" t="str">
        <f>IFERROR(AVERAGE('PB(AMALI)'!$P132,'PB(AMALI)'!$AA132,'PB(AMALI)'!$AL132)*PBAMALI10%,"")</f>
        <v/>
      </c>
      <c r="AB132" s="470" t="str">
        <f t="shared" si="4"/>
        <v/>
      </c>
      <c r="AC132" s="474" t="str">
        <f t="shared" si="5"/>
        <v/>
      </c>
    </row>
    <row r="133" spans="1:29" ht="19.899999999999999" customHeight="1">
      <c r="A133" s="6">
        <v>122</v>
      </c>
      <c r="B133" s="425" t="str">
        <f>IF(OR(F133=0,F133=""),"",'DAFTAR PELAJAR'!B129)</f>
        <v>ISMAIL IKHMAL BIN MOHD NAPIAH</v>
      </c>
      <c r="C133" s="381" t="str">
        <f>IF(OR(F133=0,F133=""),"",'DAFTAR PELAJAR'!C129)</f>
        <v>4 WTP</v>
      </c>
      <c r="D133" s="472" t="str">
        <f>IF(OR(F133=0,F133=""),"",'DAFTAR PELAJAR'!D129)</f>
        <v>980512055379</v>
      </c>
      <c r="E133" s="381" t="str">
        <f>IF(OR(F133=0,F133=""),"",'DAFTAR PELAJAR'!E129)</f>
        <v>K591CWTP005</v>
      </c>
      <c r="F133" s="473">
        <f>IF('DAFTAR PELAJAR'!J129=0,"",'DAFTAR PELAJAR'!J129)</f>
        <v>1</v>
      </c>
      <c r="G133" s="4" t="str">
        <f>IFERROR(AVERAGE('PB(TEORI)'!$G133,'PB(TEORI)'!$R133,'PB(TEORI)'!$AC133)*PBTEORI1%,"")</f>
        <v/>
      </c>
      <c r="H133" s="456" t="str">
        <f>IFERROR(AVERAGE('PB(TEORI)'!$H133,'PB(TEORI)'!$S133,'PB(TEORI)'!$AD133)*PBTEORI2%,"")</f>
        <v/>
      </c>
      <c r="I133" s="456" t="str">
        <f>IFERROR(AVERAGE('PB(TEORI)'!$I133,'PB(TEORI)'!$T133,'PB(TEORI)'!$AE133)*PBTEORI3%,"")</f>
        <v/>
      </c>
      <c r="J133" s="456" t="str">
        <f>IFERROR(AVERAGE('PB(TEORI)'!$J133,'PB(TEORI)'!$U133,'PB(TEORI)'!$AF133)*PBTEORI4%,"")</f>
        <v/>
      </c>
      <c r="K133" s="456" t="str">
        <f>IFERROR(AVERAGE('PB(TEORI)'!$K133,'PB(TEORI)'!$V133,'PB(TEORI)'!$AG133)*PBTEORI5%,"")</f>
        <v/>
      </c>
      <c r="L133" s="456" t="str">
        <f>IFERROR(AVERAGE('PB(TEORI)'!$L133,'PB(TEORI)'!$W133,'PB(TEORI)'!$AH133)*PBTEORI6%,"")</f>
        <v/>
      </c>
      <c r="M133" s="456" t="str">
        <f>IFERROR(AVERAGE('PB(TEORI)'!$M133,'PB(TEORI)'!$X133,'[2]PB(TEORI'!$AG133)*PBTEORI7%,"")</f>
        <v/>
      </c>
      <c r="N133" s="467" t="str">
        <f>IFERROR(AVERAGE('PB(TEORI)'!$N133,'PB(TEORI)'!$Y133,'PB(TEORI)'!$AJ133)*PBTEORI8%,"")</f>
        <v/>
      </c>
      <c r="O133" s="467" t="str">
        <f>IFERROR(AVERAGE('PB(TEORI)'!$O133,'PB(TEORI)'!$Z133,'PB(TEORI)'!$AK133)*PBTEORI9%,"")</f>
        <v/>
      </c>
      <c r="P133" s="467" t="str">
        <f>IFERROR(AVERAGE('PB(TEORI)'!$P133,'PB(TEORI)'!$AA133,'PB(TEORI)'!$AL133)*PBTEORI10%,"")</f>
        <v/>
      </c>
      <c r="Q133" s="468" t="str">
        <f t="shared" si="3"/>
        <v/>
      </c>
      <c r="R133" s="469" t="str">
        <f>IFERROR(AVERAGE('PB(AMALI)'!$G133,'PB(AMALI)'!$R133,'PB(AMALI)'!$AC133)*PBAMALI1%,"")</f>
        <v/>
      </c>
      <c r="S133" s="469" t="str">
        <f>IFERROR(AVERAGE('PB(AMALI)'!$H133,'PB(AMALI)'!$S133,'PB(AMALI)'!$AD133)*PBAMALI2%,"")</f>
        <v/>
      </c>
      <c r="T133" s="469" t="str">
        <f>IFERROR(AVERAGE('PB(AMALI)'!$I133,'PB(AMALI)'!$T133,'PB(AMALI)'!$AE133)*PBAMALI3%,"")</f>
        <v/>
      </c>
      <c r="U133" s="469" t="str">
        <f>IFERROR(AVERAGE('PB(AMALI)'!$J133,'PB(AMALI)'!$U133,'PB(AMALI)'!$AF133)*PBAMALI4%,"")</f>
        <v/>
      </c>
      <c r="V133" s="469" t="str">
        <f>IFERROR(AVERAGE('PB(AMALI)'!$K133,'PB(AMALI)'!$V133,'PB(AMALI)'!$AG133)*PBAMALI5%,"")</f>
        <v/>
      </c>
      <c r="W133" s="469" t="str">
        <f>IFERROR(AVERAGE('PB(AMALI)'!$L133,'PB(AMALI)'!$W133,'PB(AMALI)'!$AH133)*PBAMALI6%,"")</f>
        <v/>
      </c>
      <c r="X133" s="469" t="str">
        <f>IFERROR(AVERAGE('PB(AMALI)'!$M133,'PB(AMALI)'!$X133,'[3]PB(AMALI'!$AG133)*PBAMALI7%,"")</f>
        <v/>
      </c>
      <c r="Y133" s="469" t="str">
        <f>IFERROR(AVERAGE('PB(AMALI)'!$N133,'PB(AMALI)'!$Y133,'PB(AMALI)'!$AJ133)*PBAMALI8%,"")</f>
        <v/>
      </c>
      <c r="Z133" s="469" t="str">
        <f>IFERROR(AVERAGE('PB(AMALI)'!$O133,'PB(AMALI)'!$Z133,'PB(AMALI)'!$AK133)*PBAMALI9%,"")</f>
        <v/>
      </c>
      <c r="AA133" s="469" t="str">
        <f>IFERROR(AVERAGE('PB(AMALI)'!$P133,'PB(AMALI)'!$AA133,'PB(AMALI)'!$AL133)*PBAMALI10%,"")</f>
        <v/>
      </c>
      <c r="AB133" s="470" t="str">
        <f t="shared" si="4"/>
        <v/>
      </c>
      <c r="AC133" s="474" t="str">
        <f t="shared" si="5"/>
        <v/>
      </c>
    </row>
    <row r="134" spans="1:29" ht="19.899999999999999" customHeight="1">
      <c r="A134" s="6">
        <v>123</v>
      </c>
      <c r="B134" s="425" t="str">
        <f>IF(OR(F134=0,F134=""),"",'DAFTAR PELAJAR'!B130)</f>
        <v>MUHAMAD FARIS BIN MAHADI</v>
      </c>
      <c r="C134" s="381" t="str">
        <f>IF(OR(F134=0,F134=""),"",'DAFTAR PELAJAR'!C130)</f>
        <v>4 WTP</v>
      </c>
      <c r="D134" s="472" t="str">
        <f>IF(OR(F134=0,F134=""),"",'DAFTAR PELAJAR'!D130)</f>
        <v>980303065351</v>
      </c>
      <c r="E134" s="381" t="str">
        <f>IF(OR(F134=0,F134=""),"",'DAFTAR PELAJAR'!E130)</f>
        <v>K591CWTP007</v>
      </c>
      <c r="F134" s="473">
        <f>IF('DAFTAR PELAJAR'!J130=0,"",'DAFTAR PELAJAR'!J130)</f>
        <v>1</v>
      </c>
      <c r="G134" s="4" t="str">
        <f>IFERROR(AVERAGE('PB(TEORI)'!$G134,'PB(TEORI)'!$R134,'PB(TEORI)'!$AC134)*PBTEORI1%,"")</f>
        <v/>
      </c>
      <c r="H134" s="456" t="str">
        <f>IFERROR(AVERAGE('PB(TEORI)'!$H134,'PB(TEORI)'!$S134,'PB(TEORI)'!$AD134)*PBTEORI2%,"")</f>
        <v/>
      </c>
      <c r="I134" s="456" t="str">
        <f>IFERROR(AVERAGE('PB(TEORI)'!$I134,'PB(TEORI)'!$T134,'PB(TEORI)'!$AE134)*PBTEORI3%,"")</f>
        <v/>
      </c>
      <c r="J134" s="456" t="str">
        <f>IFERROR(AVERAGE('PB(TEORI)'!$J134,'PB(TEORI)'!$U134,'PB(TEORI)'!$AF134)*PBTEORI4%,"")</f>
        <v/>
      </c>
      <c r="K134" s="456" t="str">
        <f>IFERROR(AVERAGE('PB(TEORI)'!$K134,'PB(TEORI)'!$V134,'PB(TEORI)'!$AG134)*PBTEORI5%,"")</f>
        <v/>
      </c>
      <c r="L134" s="456" t="str">
        <f>IFERROR(AVERAGE('PB(TEORI)'!$L134,'PB(TEORI)'!$W134,'PB(TEORI)'!$AH134)*PBTEORI6%,"")</f>
        <v/>
      </c>
      <c r="M134" s="456" t="str">
        <f>IFERROR(AVERAGE('PB(TEORI)'!$M134,'PB(TEORI)'!$X134,'[2]PB(TEORI'!$AG134)*PBTEORI7%,"")</f>
        <v/>
      </c>
      <c r="N134" s="467" t="str">
        <f>IFERROR(AVERAGE('PB(TEORI)'!$N134,'PB(TEORI)'!$Y134,'PB(TEORI)'!$AJ134)*PBTEORI8%,"")</f>
        <v/>
      </c>
      <c r="O134" s="467" t="str">
        <f>IFERROR(AVERAGE('PB(TEORI)'!$O134,'PB(TEORI)'!$Z134,'PB(TEORI)'!$AK134)*PBTEORI9%,"")</f>
        <v/>
      </c>
      <c r="P134" s="467" t="str">
        <f>IFERROR(AVERAGE('PB(TEORI)'!$P134,'PB(TEORI)'!$AA134,'PB(TEORI)'!$AL134)*PBTEORI10%,"")</f>
        <v/>
      </c>
      <c r="Q134" s="468" t="str">
        <f t="shared" si="3"/>
        <v/>
      </c>
      <c r="R134" s="469" t="str">
        <f>IFERROR(AVERAGE('PB(AMALI)'!$G134,'PB(AMALI)'!$R134,'PB(AMALI)'!$AC134)*PBAMALI1%,"")</f>
        <v/>
      </c>
      <c r="S134" s="469" t="str">
        <f>IFERROR(AVERAGE('PB(AMALI)'!$H134,'PB(AMALI)'!$S134,'PB(AMALI)'!$AD134)*PBAMALI2%,"")</f>
        <v/>
      </c>
      <c r="T134" s="469" t="str">
        <f>IFERROR(AVERAGE('PB(AMALI)'!$I134,'PB(AMALI)'!$T134,'PB(AMALI)'!$AE134)*PBAMALI3%,"")</f>
        <v/>
      </c>
      <c r="U134" s="469" t="str">
        <f>IFERROR(AVERAGE('PB(AMALI)'!$J134,'PB(AMALI)'!$U134,'PB(AMALI)'!$AF134)*PBAMALI4%,"")</f>
        <v/>
      </c>
      <c r="V134" s="469" t="str">
        <f>IFERROR(AVERAGE('PB(AMALI)'!$K134,'PB(AMALI)'!$V134,'PB(AMALI)'!$AG134)*PBAMALI5%,"")</f>
        <v/>
      </c>
      <c r="W134" s="469" t="str">
        <f>IFERROR(AVERAGE('PB(AMALI)'!$L134,'PB(AMALI)'!$W134,'PB(AMALI)'!$AH134)*PBAMALI6%,"")</f>
        <v/>
      </c>
      <c r="X134" s="469" t="str">
        <f>IFERROR(AVERAGE('PB(AMALI)'!$M134,'PB(AMALI)'!$X134,'[3]PB(AMALI'!$AG134)*PBAMALI7%,"")</f>
        <v/>
      </c>
      <c r="Y134" s="469" t="str">
        <f>IFERROR(AVERAGE('PB(AMALI)'!$N134,'PB(AMALI)'!$Y134,'PB(AMALI)'!$AJ134)*PBAMALI8%,"")</f>
        <v/>
      </c>
      <c r="Z134" s="469" t="str">
        <f>IFERROR(AVERAGE('PB(AMALI)'!$O134,'PB(AMALI)'!$Z134,'PB(AMALI)'!$AK134)*PBAMALI9%,"")</f>
        <v/>
      </c>
      <c r="AA134" s="469" t="str">
        <f>IFERROR(AVERAGE('PB(AMALI)'!$P134,'PB(AMALI)'!$AA134,'PB(AMALI)'!$AL134)*PBAMALI10%,"")</f>
        <v/>
      </c>
      <c r="AB134" s="470" t="str">
        <f t="shared" si="4"/>
        <v/>
      </c>
      <c r="AC134" s="474" t="str">
        <f t="shared" si="5"/>
        <v/>
      </c>
    </row>
    <row r="135" spans="1:29" ht="19.899999999999999" customHeight="1">
      <c r="A135" s="6">
        <v>124</v>
      </c>
      <c r="B135" s="425" t="str">
        <f>IF(OR(F135=0,F135=""),"",'DAFTAR PELAJAR'!B131)</f>
        <v>MUHAMAD SUZAIMEY AFIEZE BIN MUHAMAD ASME</v>
      </c>
      <c r="C135" s="381" t="str">
        <f>IF(OR(F135=0,F135=""),"",'DAFTAR PELAJAR'!C131)</f>
        <v>4 WTP</v>
      </c>
      <c r="D135" s="472" t="str">
        <f>IF(OR(F135=0,F135=""),"",'DAFTAR PELAJAR'!D131)</f>
        <v>980610035195</v>
      </c>
      <c r="E135" s="381" t="str">
        <f>IF(OR(F135=0,F135=""),"",'DAFTAR PELAJAR'!E131)</f>
        <v>K591CWTP008</v>
      </c>
      <c r="F135" s="473">
        <f>IF('DAFTAR PELAJAR'!J131=0,"",'DAFTAR PELAJAR'!J131)</f>
        <v>1</v>
      </c>
      <c r="G135" s="4" t="str">
        <f>IFERROR(AVERAGE('PB(TEORI)'!$G135,'PB(TEORI)'!$R135,'PB(TEORI)'!$AC135)*PBTEORI1%,"")</f>
        <v/>
      </c>
      <c r="H135" s="456" t="str">
        <f>IFERROR(AVERAGE('PB(TEORI)'!$H135,'PB(TEORI)'!$S135,'PB(TEORI)'!$AD135)*PBTEORI2%,"")</f>
        <v/>
      </c>
      <c r="I135" s="456" t="str">
        <f>IFERROR(AVERAGE('PB(TEORI)'!$I135,'PB(TEORI)'!$T135,'PB(TEORI)'!$AE135)*PBTEORI3%,"")</f>
        <v/>
      </c>
      <c r="J135" s="456" t="str">
        <f>IFERROR(AVERAGE('PB(TEORI)'!$J135,'PB(TEORI)'!$U135,'PB(TEORI)'!$AF135)*PBTEORI4%,"")</f>
        <v/>
      </c>
      <c r="K135" s="456" t="str">
        <f>IFERROR(AVERAGE('PB(TEORI)'!$K135,'PB(TEORI)'!$V135,'PB(TEORI)'!$AG135)*PBTEORI5%,"")</f>
        <v/>
      </c>
      <c r="L135" s="456" t="str">
        <f>IFERROR(AVERAGE('PB(TEORI)'!$L135,'PB(TEORI)'!$W135,'PB(TEORI)'!$AH135)*PBTEORI6%,"")</f>
        <v/>
      </c>
      <c r="M135" s="456" t="str">
        <f>IFERROR(AVERAGE('PB(TEORI)'!$M135,'PB(TEORI)'!$X135,'[2]PB(TEORI'!$AG135)*PBTEORI7%,"")</f>
        <v/>
      </c>
      <c r="N135" s="467" t="str">
        <f>IFERROR(AVERAGE('PB(TEORI)'!$N135,'PB(TEORI)'!$Y135,'PB(TEORI)'!$AJ135)*PBTEORI8%,"")</f>
        <v/>
      </c>
      <c r="O135" s="467" t="str">
        <f>IFERROR(AVERAGE('PB(TEORI)'!$O135,'PB(TEORI)'!$Z135,'PB(TEORI)'!$AK135)*PBTEORI9%,"")</f>
        <v/>
      </c>
      <c r="P135" s="467" t="str">
        <f>IFERROR(AVERAGE('PB(TEORI)'!$P135,'PB(TEORI)'!$AA135,'PB(TEORI)'!$AL135)*PBTEORI10%,"")</f>
        <v/>
      </c>
      <c r="Q135" s="468" t="str">
        <f t="shared" si="3"/>
        <v/>
      </c>
      <c r="R135" s="469" t="str">
        <f>IFERROR(AVERAGE('PB(AMALI)'!$G135,'PB(AMALI)'!$R135,'PB(AMALI)'!$AC135)*PBAMALI1%,"")</f>
        <v/>
      </c>
      <c r="S135" s="469" t="str">
        <f>IFERROR(AVERAGE('PB(AMALI)'!$H135,'PB(AMALI)'!$S135,'PB(AMALI)'!$AD135)*PBAMALI2%,"")</f>
        <v/>
      </c>
      <c r="T135" s="469" t="str">
        <f>IFERROR(AVERAGE('PB(AMALI)'!$I135,'PB(AMALI)'!$T135,'PB(AMALI)'!$AE135)*PBAMALI3%,"")</f>
        <v/>
      </c>
      <c r="U135" s="469" t="str">
        <f>IFERROR(AVERAGE('PB(AMALI)'!$J135,'PB(AMALI)'!$U135,'PB(AMALI)'!$AF135)*PBAMALI4%,"")</f>
        <v/>
      </c>
      <c r="V135" s="469" t="str">
        <f>IFERROR(AVERAGE('PB(AMALI)'!$K135,'PB(AMALI)'!$V135,'PB(AMALI)'!$AG135)*PBAMALI5%,"")</f>
        <v/>
      </c>
      <c r="W135" s="469" t="str">
        <f>IFERROR(AVERAGE('PB(AMALI)'!$L135,'PB(AMALI)'!$W135,'PB(AMALI)'!$AH135)*PBAMALI6%,"")</f>
        <v/>
      </c>
      <c r="X135" s="469" t="str">
        <f>IFERROR(AVERAGE('PB(AMALI)'!$M135,'PB(AMALI)'!$X135,'[3]PB(AMALI'!$AG135)*PBAMALI7%,"")</f>
        <v/>
      </c>
      <c r="Y135" s="469" t="str">
        <f>IFERROR(AVERAGE('PB(AMALI)'!$N135,'PB(AMALI)'!$Y135,'PB(AMALI)'!$AJ135)*PBAMALI8%,"")</f>
        <v/>
      </c>
      <c r="Z135" s="469" t="str">
        <f>IFERROR(AVERAGE('PB(AMALI)'!$O135,'PB(AMALI)'!$Z135,'PB(AMALI)'!$AK135)*PBAMALI9%,"")</f>
        <v/>
      </c>
      <c r="AA135" s="469" t="str">
        <f>IFERROR(AVERAGE('PB(AMALI)'!$P135,'PB(AMALI)'!$AA135,'PB(AMALI)'!$AL135)*PBAMALI10%,"")</f>
        <v/>
      </c>
      <c r="AB135" s="470" t="str">
        <f t="shared" si="4"/>
        <v/>
      </c>
      <c r="AC135" s="474" t="str">
        <f t="shared" si="5"/>
        <v/>
      </c>
    </row>
    <row r="136" spans="1:29" ht="19.899999999999999" customHeight="1">
      <c r="A136" s="6">
        <v>125</v>
      </c>
      <c r="B136" s="425" t="str">
        <f>IF(OR(F136=0,F136=""),"",'DAFTAR PELAJAR'!B132)</f>
        <v>MUSTAQIM SHAH BIN  ABU BAKAR</v>
      </c>
      <c r="C136" s="381" t="str">
        <f>IF(OR(F136=0,F136=""),"",'DAFTAR PELAJAR'!C132)</f>
        <v>4 WTP</v>
      </c>
      <c r="D136" s="472" t="str">
        <f>IF(OR(F136=0,F136=""),"",'DAFTAR PELAJAR'!D132)</f>
        <v>981005065315</v>
      </c>
      <c r="E136" s="381" t="str">
        <f>IF(OR(F136=0,F136=""),"",'DAFTAR PELAJAR'!E132)</f>
        <v>K591CWTP011</v>
      </c>
      <c r="F136" s="473">
        <f>IF('DAFTAR PELAJAR'!J132=0,"",'DAFTAR PELAJAR'!J132)</f>
        <v>1</v>
      </c>
      <c r="G136" s="4" t="str">
        <f>IFERROR(AVERAGE('PB(TEORI)'!$G136,'PB(TEORI)'!$R136,'PB(TEORI)'!$AC136)*PBTEORI1%,"")</f>
        <v/>
      </c>
      <c r="H136" s="456" t="str">
        <f>IFERROR(AVERAGE('PB(TEORI)'!$H136,'PB(TEORI)'!$S136,'PB(TEORI)'!$AD136)*PBTEORI2%,"")</f>
        <v/>
      </c>
      <c r="I136" s="456" t="str">
        <f>IFERROR(AVERAGE('PB(TEORI)'!$I136,'PB(TEORI)'!$T136,'PB(TEORI)'!$AE136)*PBTEORI3%,"")</f>
        <v/>
      </c>
      <c r="J136" s="456" t="str">
        <f>IFERROR(AVERAGE('PB(TEORI)'!$J136,'PB(TEORI)'!$U136,'PB(TEORI)'!$AF136)*PBTEORI4%,"")</f>
        <v/>
      </c>
      <c r="K136" s="456" t="str">
        <f>IFERROR(AVERAGE('PB(TEORI)'!$K136,'PB(TEORI)'!$V136,'PB(TEORI)'!$AG136)*PBTEORI5%,"")</f>
        <v/>
      </c>
      <c r="L136" s="456" t="str">
        <f>IFERROR(AVERAGE('PB(TEORI)'!$L136,'PB(TEORI)'!$W136,'PB(TEORI)'!$AH136)*PBTEORI6%,"")</f>
        <v/>
      </c>
      <c r="M136" s="456" t="str">
        <f>IFERROR(AVERAGE('PB(TEORI)'!$M136,'PB(TEORI)'!$X136,'[2]PB(TEORI'!$AG136)*PBTEORI7%,"")</f>
        <v/>
      </c>
      <c r="N136" s="467" t="str">
        <f>IFERROR(AVERAGE('PB(TEORI)'!$N136,'PB(TEORI)'!$Y136,'PB(TEORI)'!$AJ136)*PBTEORI8%,"")</f>
        <v/>
      </c>
      <c r="O136" s="467" t="str">
        <f>IFERROR(AVERAGE('PB(TEORI)'!$O136,'PB(TEORI)'!$Z136,'PB(TEORI)'!$AK136)*PBTEORI9%,"")</f>
        <v/>
      </c>
      <c r="P136" s="467" t="str">
        <f>IFERROR(AVERAGE('PB(TEORI)'!$P136,'PB(TEORI)'!$AA136,'PB(TEORI)'!$AL136)*PBTEORI10%,"")</f>
        <v/>
      </c>
      <c r="Q136" s="468" t="str">
        <f t="shared" si="3"/>
        <v/>
      </c>
      <c r="R136" s="469" t="str">
        <f>IFERROR(AVERAGE('PB(AMALI)'!$G136,'PB(AMALI)'!$R136,'PB(AMALI)'!$AC136)*PBAMALI1%,"")</f>
        <v/>
      </c>
      <c r="S136" s="469" t="str">
        <f>IFERROR(AVERAGE('PB(AMALI)'!$H136,'PB(AMALI)'!$S136,'PB(AMALI)'!$AD136)*PBAMALI2%,"")</f>
        <v/>
      </c>
      <c r="T136" s="469" t="str">
        <f>IFERROR(AVERAGE('PB(AMALI)'!$I136,'PB(AMALI)'!$T136,'PB(AMALI)'!$AE136)*PBAMALI3%,"")</f>
        <v/>
      </c>
      <c r="U136" s="469" t="str">
        <f>IFERROR(AVERAGE('PB(AMALI)'!$J136,'PB(AMALI)'!$U136,'PB(AMALI)'!$AF136)*PBAMALI4%,"")</f>
        <v/>
      </c>
      <c r="V136" s="469" t="str">
        <f>IFERROR(AVERAGE('PB(AMALI)'!$K136,'PB(AMALI)'!$V136,'PB(AMALI)'!$AG136)*PBAMALI5%,"")</f>
        <v/>
      </c>
      <c r="W136" s="469" t="str">
        <f>IFERROR(AVERAGE('PB(AMALI)'!$L136,'PB(AMALI)'!$W136,'PB(AMALI)'!$AH136)*PBAMALI6%,"")</f>
        <v/>
      </c>
      <c r="X136" s="469" t="str">
        <f>IFERROR(AVERAGE('PB(AMALI)'!$M136,'PB(AMALI)'!$X136,'[3]PB(AMALI'!$AG136)*PBAMALI7%,"")</f>
        <v/>
      </c>
      <c r="Y136" s="469" t="str">
        <f>IFERROR(AVERAGE('PB(AMALI)'!$N136,'PB(AMALI)'!$Y136,'PB(AMALI)'!$AJ136)*PBAMALI8%,"")</f>
        <v/>
      </c>
      <c r="Z136" s="469" t="str">
        <f>IFERROR(AVERAGE('PB(AMALI)'!$O136,'PB(AMALI)'!$Z136,'PB(AMALI)'!$AK136)*PBAMALI9%,"")</f>
        <v/>
      </c>
      <c r="AA136" s="469" t="str">
        <f>IFERROR(AVERAGE('PB(AMALI)'!$P136,'PB(AMALI)'!$AA136,'PB(AMALI)'!$AL136)*PBAMALI10%,"")</f>
        <v/>
      </c>
      <c r="AB136" s="470" t="str">
        <f t="shared" si="4"/>
        <v/>
      </c>
      <c r="AC136" s="474" t="str">
        <f t="shared" si="5"/>
        <v/>
      </c>
    </row>
    <row r="137" spans="1:29" ht="19.899999999999999" customHeight="1">
      <c r="A137" s="6">
        <v>126</v>
      </c>
      <c r="B137" s="425" t="str">
        <f>IF(OR(F137=0,F137=""),"",'DAFTAR PELAJAR'!B133)</f>
        <v>NOOR IZATUL AMIRA BT ABDUL MALIK</v>
      </c>
      <c r="C137" s="381" t="str">
        <f>IF(OR(F137=0,F137=""),"",'DAFTAR PELAJAR'!C133)</f>
        <v>4 WTP</v>
      </c>
      <c r="D137" s="472" t="str">
        <f>IF(OR(F137=0,F137=""),"",'DAFTAR PELAJAR'!D133)</f>
        <v>980923066232</v>
      </c>
      <c r="E137" s="381" t="str">
        <f>IF(OR(F137=0,F137=""),"",'DAFTAR PELAJAR'!E133)</f>
        <v>K591CWTP012</v>
      </c>
      <c r="F137" s="473">
        <f>IF('DAFTAR PELAJAR'!J133=0,"",'DAFTAR PELAJAR'!J133)</f>
        <v>1</v>
      </c>
      <c r="G137" s="4" t="str">
        <f>IFERROR(AVERAGE('PB(TEORI)'!$G137,'PB(TEORI)'!$R137,'PB(TEORI)'!$AC137)*PBTEORI1%,"")</f>
        <v/>
      </c>
      <c r="H137" s="456" t="str">
        <f>IFERROR(AVERAGE('PB(TEORI)'!$H137,'PB(TEORI)'!$S137,'PB(TEORI)'!$AD137)*PBTEORI2%,"")</f>
        <v/>
      </c>
      <c r="I137" s="456" t="str">
        <f>IFERROR(AVERAGE('PB(TEORI)'!$I137,'PB(TEORI)'!$T137,'PB(TEORI)'!$AE137)*PBTEORI3%,"")</f>
        <v/>
      </c>
      <c r="J137" s="456" t="str">
        <f>IFERROR(AVERAGE('PB(TEORI)'!$J137,'PB(TEORI)'!$U137,'PB(TEORI)'!$AF137)*PBTEORI4%,"")</f>
        <v/>
      </c>
      <c r="K137" s="456" t="str">
        <f>IFERROR(AVERAGE('PB(TEORI)'!$K137,'PB(TEORI)'!$V137,'PB(TEORI)'!$AG137)*PBTEORI5%,"")</f>
        <v/>
      </c>
      <c r="L137" s="456" t="str">
        <f>IFERROR(AVERAGE('PB(TEORI)'!$L137,'PB(TEORI)'!$W137,'PB(TEORI)'!$AH137)*PBTEORI6%,"")</f>
        <v/>
      </c>
      <c r="M137" s="456" t="str">
        <f>IFERROR(AVERAGE('PB(TEORI)'!$M137,'PB(TEORI)'!$X137,'[2]PB(TEORI'!$AG137)*PBTEORI7%,"")</f>
        <v/>
      </c>
      <c r="N137" s="467" t="str">
        <f>IFERROR(AVERAGE('PB(TEORI)'!$N137,'PB(TEORI)'!$Y137,'PB(TEORI)'!$AJ137)*PBTEORI8%,"")</f>
        <v/>
      </c>
      <c r="O137" s="467" t="str">
        <f>IFERROR(AVERAGE('PB(TEORI)'!$O137,'PB(TEORI)'!$Z137,'PB(TEORI)'!$AK137)*PBTEORI9%,"")</f>
        <v/>
      </c>
      <c r="P137" s="467" t="str">
        <f>IFERROR(AVERAGE('PB(TEORI)'!$P137,'PB(TEORI)'!$AA137,'PB(TEORI)'!$AL137)*PBTEORI10%,"")</f>
        <v/>
      </c>
      <c r="Q137" s="468" t="str">
        <f t="shared" si="3"/>
        <v/>
      </c>
      <c r="R137" s="469" t="str">
        <f>IFERROR(AVERAGE('PB(AMALI)'!$G137,'PB(AMALI)'!$R137,'PB(AMALI)'!$AC137)*PBAMALI1%,"")</f>
        <v/>
      </c>
      <c r="S137" s="469" t="str">
        <f>IFERROR(AVERAGE('PB(AMALI)'!$H137,'PB(AMALI)'!$S137,'PB(AMALI)'!$AD137)*PBAMALI2%,"")</f>
        <v/>
      </c>
      <c r="T137" s="469" t="str">
        <f>IFERROR(AVERAGE('PB(AMALI)'!$I137,'PB(AMALI)'!$T137,'PB(AMALI)'!$AE137)*PBAMALI3%,"")</f>
        <v/>
      </c>
      <c r="U137" s="469" t="str">
        <f>IFERROR(AVERAGE('PB(AMALI)'!$J137,'PB(AMALI)'!$U137,'PB(AMALI)'!$AF137)*PBAMALI4%,"")</f>
        <v/>
      </c>
      <c r="V137" s="469" t="str">
        <f>IFERROR(AVERAGE('PB(AMALI)'!$K137,'PB(AMALI)'!$V137,'PB(AMALI)'!$AG137)*PBAMALI5%,"")</f>
        <v/>
      </c>
      <c r="W137" s="469" t="str">
        <f>IFERROR(AVERAGE('PB(AMALI)'!$L137,'PB(AMALI)'!$W137,'PB(AMALI)'!$AH137)*PBAMALI6%,"")</f>
        <v/>
      </c>
      <c r="X137" s="469" t="str">
        <f>IFERROR(AVERAGE('PB(AMALI)'!$M137,'PB(AMALI)'!$X137,'[3]PB(AMALI'!$AG137)*PBAMALI7%,"")</f>
        <v/>
      </c>
      <c r="Y137" s="469" t="str">
        <f>IFERROR(AVERAGE('PB(AMALI)'!$N137,'PB(AMALI)'!$Y137,'PB(AMALI)'!$AJ137)*PBAMALI8%,"")</f>
        <v/>
      </c>
      <c r="Z137" s="469" t="str">
        <f>IFERROR(AVERAGE('PB(AMALI)'!$O137,'PB(AMALI)'!$Z137,'PB(AMALI)'!$AK137)*PBAMALI9%,"")</f>
        <v/>
      </c>
      <c r="AA137" s="469" t="str">
        <f>IFERROR(AVERAGE('PB(AMALI)'!$P137,'PB(AMALI)'!$AA137,'PB(AMALI)'!$AL137)*PBAMALI10%,"")</f>
        <v/>
      </c>
      <c r="AB137" s="470" t="str">
        <f t="shared" si="4"/>
        <v/>
      </c>
      <c r="AC137" s="474" t="str">
        <f t="shared" si="5"/>
        <v/>
      </c>
    </row>
    <row r="138" spans="1:29" ht="19.899999999999999" customHeight="1">
      <c r="A138" s="6">
        <v>127</v>
      </c>
      <c r="B138" s="425" t="str">
        <f>IF(OR(F138=0,F138=""),"",'DAFTAR PELAJAR'!B134)</f>
        <v>NORSHAMIMI BINTI MUHAMAD SHARIMAN</v>
      </c>
      <c r="C138" s="381" t="str">
        <f>IF(OR(F138=0,F138=""),"",'DAFTAR PELAJAR'!C134)</f>
        <v>4 WTP</v>
      </c>
      <c r="D138" s="472" t="str">
        <f>IF(OR(F138=0,F138=""),"",'DAFTAR PELAJAR'!D134)</f>
        <v>980410035836</v>
      </c>
      <c r="E138" s="381" t="str">
        <f>IF(OR(F138=0,F138=""),"",'DAFTAR PELAJAR'!E134)</f>
        <v>K591CWTP013</v>
      </c>
      <c r="F138" s="473">
        <f>IF('DAFTAR PELAJAR'!J134=0,"",'DAFTAR PELAJAR'!J134)</f>
        <v>1</v>
      </c>
      <c r="G138" s="4" t="str">
        <f>IFERROR(AVERAGE('PB(TEORI)'!$G138,'PB(TEORI)'!$R138,'PB(TEORI)'!$AC138)*PBTEORI1%,"")</f>
        <v/>
      </c>
      <c r="H138" s="456" t="str">
        <f>IFERROR(AVERAGE('PB(TEORI)'!$H138,'PB(TEORI)'!$S138,'PB(TEORI)'!$AD138)*PBTEORI2%,"")</f>
        <v/>
      </c>
      <c r="I138" s="456" t="str">
        <f>IFERROR(AVERAGE('PB(TEORI)'!$I138,'PB(TEORI)'!$T138,'PB(TEORI)'!$AE138)*PBTEORI3%,"")</f>
        <v/>
      </c>
      <c r="J138" s="456" t="str">
        <f>IFERROR(AVERAGE('PB(TEORI)'!$J138,'PB(TEORI)'!$U138,'PB(TEORI)'!$AF138)*PBTEORI4%,"")</f>
        <v/>
      </c>
      <c r="K138" s="456" t="str">
        <f>IFERROR(AVERAGE('PB(TEORI)'!$K138,'PB(TEORI)'!$V138,'PB(TEORI)'!$AG138)*PBTEORI5%,"")</f>
        <v/>
      </c>
      <c r="L138" s="456" t="str">
        <f>IFERROR(AVERAGE('PB(TEORI)'!$L138,'PB(TEORI)'!$W138,'PB(TEORI)'!$AH138)*PBTEORI6%,"")</f>
        <v/>
      </c>
      <c r="M138" s="456" t="str">
        <f>IFERROR(AVERAGE('PB(TEORI)'!$M138,'PB(TEORI)'!$X138,'[2]PB(TEORI'!$AG138)*PBTEORI7%,"")</f>
        <v/>
      </c>
      <c r="N138" s="467" t="str">
        <f>IFERROR(AVERAGE('PB(TEORI)'!$N138,'PB(TEORI)'!$Y138,'PB(TEORI)'!$AJ138)*PBTEORI8%,"")</f>
        <v/>
      </c>
      <c r="O138" s="467" t="str">
        <f>IFERROR(AVERAGE('PB(TEORI)'!$O138,'PB(TEORI)'!$Z138,'PB(TEORI)'!$AK138)*PBTEORI9%,"")</f>
        <v/>
      </c>
      <c r="P138" s="467" t="str">
        <f>IFERROR(AVERAGE('PB(TEORI)'!$P138,'PB(TEORI)'!$AA138,'PB(TEORI)'!$AL138)*PBTEORI10%,"")</f>
        <v/>
      </c>
      <c r="Q138" s="468" t="str">
        <f t="shared" si="3"/>
        <v/>
      </c>
      <c r="R138" s="469" t="str">
        <f>IFERROR(AVERAGE('PB(AMALI)'!$G138,'PB(AMALI)'!$R138,'PB(AMALI)'!$AC138)*PBAMALI1%,"")</f>
        <v/>
      </c>
      <c r="S138" s="469" t="str">
        <f>IFERROR(AVERAGE('PB(AMALI)'!$H138,'PB(AMALI)'!$S138,'PB(AMALI)'!$AD138)*PBAMALI2%,"")</f>
        <v/>
      </c>
      <c r="T138" s="469" t="str">
        <f>IFERROR(AVERAGE('PB(AMALI)'!$I138,'PB(AMALI)'!$T138,'PB(AMALI)'!$AE138)*PBAMALI3%,"")</f>
        <v/>
      </c>
      <c r="U138" s="469" t="str">
        <f>IFERROR(AVERAGE('PB(AMALI)'!$J138,'PB(AMALI)'!$U138,'PB(AMALI)'!$AF138)*PBAMALI4%,"")</f>
        <v/>
      </c>
      <c r="V138" s="469" t="str">
        <f>IFERROR(AVERAGE('PB(AMALI)'!$K138,'PB(AMALI)'!$V138,'PB(AMALI)'!$AG138)*PBAMALI5%,"")</f>
        <v/>
      </c>
      <c r="W138" s="469" t="str">
        <f>IFERROR(AVERAGE('PB(AMALI)'!$L138,'PB(AMALI)'!$W138,'PB(AMALI)'!$AH138)*PBAMALI6%,"")</f>
        <v/>
      </c>
      <c r="X138" s="469" t="str">
        <f>IFERROR(AVERAGE('PB(AMALI)'!$M138,'PB(AMALI)'!$X138,'[3]PB(AMALI'!$AG138)*PBAMALI7%,"")</f>
        <v/>
      </c>
      <c r="Y138" s="469" t="str">
        <f>IFERROR(AVERAGE('PB(AMALI)'!$N138,'PB(AMALI)'!$Y138,'PB(AMALI)'!$AJ138)*PBAMALI8%,"")</f>
        <v/>
      </c>
      <c r="Z138" s="469" t="str">
        <f>IFERROR(AVERAGE('PB(AMALI)'!$O138,'PB(AMALI)'!$Z138,'PB(AMALI)'!$AK138)*PBAMALI9%,"")</f>
        <v/>
      </c>
      <c r="AA138" s="469" t="str">
        <f>IFERROR(AVERAGE('PB(AMALI)'!$P138,'PB(AMALI)'!$AA138,'PB(AMALI)'!$AL138)*PBAMALI10%,"")</f>
        <v/>
      </c>
      <c r="AB138" s="470" t="str">
        <f t="shared" si="4"/>
        <v/>
      </c>
      <c r="AC138" s="474" t="str">
        <f t="shared" si="5"/>
        <v/>
      </c>
    </row>
    <row r="139" spans="1:29" ht="19.899999999999999" customHeight="1">
      <c r="A139" s="6">
        <v>128</v>
      </c>
      <c r="B139" s="425" t="str">
        <f>IF(OR(F139=0,F139=""),"",'DAFTAR PELAJAR'!B135)</f>
        <v>SAIYIDATINA AISYAH BINTI MOHMAD NAZRI</v>
      </c>
      <c r="C139" s="381" t="str">
        <f>IF(OR(F139=0,F139=""),"",'DAFTAR PELAJAR'!C135)</f>
        <v>4 WTP</v>
      </c>
      <c r="D139" s="472" t="str">
        <f>IF(OR(F139=0,F139=""),"",'DAFTAR PELAJAR'!D135)</f>
        <v>980918065710</v>
      </c>
      <c r="E139" s="381" t="str">
        <f>IF(OR(F139=0,F139=""),"",'DAFTAR PELAJAR'!E135)</f>
        <v>K591CWTP015</v>
      </c>
      <c r="F139" s="473">
        <f>IF('DAFTAR PELAJAR'!J135=0,"",'DAFTAR PELAJAR'!J135)</f>
        <v>1</v>
      </c>
      <c r="G139" s="4" t="str">
        <f>IFERROR(AVERAGE('PB(TEORI)'!$G139,'PB(TEORI)'!$R139,'PB(TEORI)'!$AC139)*PBTEORI1%,"")</f>
        <v/>
      </c>
      <c r="H139" s="456" t="str">
        <f>IFERROR(AVERAGE('PB(TEORI)'!$H139,'PB(TEORI)'!$S139,'PB(TEORI)'!$AD139)*PBTEORI2%,"")</f>
        <v/>
      </c>
      <c r="I139" s="456" t="str">
        <f>IFERROR(AVERAGE('PB(TEORI)'!$I139,'PB(TEORI)'!$T139,'PB(TEORI)'!$AE139)*PBTEORI3%,"")</f>
        <v/>
      </c>
      <c r="J139" s="456" t="str">
        <f>IFERROR(AVERAGE('PB(TEORI)'!$J139,'PB(TEORI)'!$U139,'PB(TEORI)'!$AF139)*PBTEORI4%,"")</f>
        <v/>
      </c>
      <c r="K139" s="456" t="str">
        <f>IFERROR(AVERAGE('PB(TEORI)'!$K139,'PB(TEORI)'!$V139,'PB(TEORI)'!$AG139)*PBTEORI5%,"")</f>
        <v/>
      </c>
      <c r="L139" s="456" t="str">
        <f>IFERROR(AVERAGE('PB(TEORI)'!$L139,'PB(TEORI)'!$W139,'PB(TEORI)'!$AH139)*PBTEORI6%,"")</f>
        <v/>
      </c>
      <c r="M139" s="456" t="str">
        <f>IFERROR(AVERAGE('PB(TEORI)'!$M139,'PB(TEORI)'!$X139,'[2]PB(TEORI'!$AG139)*PBTEORI7%,"")</f>
        <v/>
      </c>
      <c r="N139" s="467" t="str">
        <f>IFERROR(AVERAGE('PB(TEORI)'!$N139,'PB(TEORI)'!$Y139,'PB(TEORI)'!$AJ139)*PBTEORI8%,"")</f>
        <v/>
      </c>
      <c r="O139" s="467" t="str">
        <f>IFERROR(AVERAGE('PB(TEORI)'!$O139,'PB(TEORI)'!$Z139,'PB(TEORI)'!$AK139)*PBTEORI9%,"")</f>
        <v/>
      </c>
      <c r="P139" s="467" t="str">
        <f>IFERROR(AVERAGE('PB(TEORI)'!$P139,'PB(TEORI)'!$AA139,'PB(TEORI)'!$AL139)*PBTEORI10%,"")</f>
        <v/>
      </c>
      <c r="Q139" s="468" t="str">
        <f t="shared" si="3"/>
        <v/>
      </c>
      <c r="R139" s="469" t="str">
        <f>IFERROR(AVERAGE('PB(AMALI)'!$G139,'PB(AMALI)'!$R139,'PB(AMALI)'!$AC139)*PBAMALI1%,"")</f>
        <v/>
      </c>
      <c r="S139" s="469" t="str">
        <f>IFERROR(AVERAGE('PB(AMALI)'!$H139,'PB(AMALI)'!$S139,'PB(AMALI)'!$AD139)*PBAMALI2%,"")</f>
        <v/>
      </c>
      <c r="T139" s="469" t="str">
        <f>IFERROR(AVERAGE('PB(AMALI)'!$I139,'PB(AMALI)'!$T139,'PB(AMALI)'!$AE139)*PBAMALI3%,"")</f>
        <v/>
      </c>
      <c r="U139" s="469" t="str">
        <f>IFERROR(AVERAGE('PB(AMALI)'!$J139,'PB(AMALI)'!$U139,'PB(AMALI)'!$AF139)*PBAMALI4%,"")</f>
        <v/>
      </c>
      <c r="V139" s="469" t="str">
        <f>IFERROR(AVERAGE('PB(AMALI)'!$K139,'PB(AMALI)'!$V139,'PB(AMALI)'!$AG139)*PBAMALI5%,"")</f>
        <v/>
      </c>
      <c r="W139" s="469" t="str">
        <f>IFERROR(AVERAGE('PB(AMALI)'!$L139,'PB(AMALI)'!$W139,'PB(AMALI)'!$AH139)*PBAMALI6%,"")</f>
        <v/>
      </c>
      <c r="X139" s="469" t="str">
        <f>IFERROR(AVERAGE('PB(AMALI)'!$M139,'PB(AMALI)'!$X139,'[3]PB(AMALI'!$AG139)*PBAMALI7%,"")</f>
        <v/>
      </c>
      <c r="Y139" s="469" t="str">
        <f>IFERROR(AVERAGE('PB(AMALI)'!$N139,'PB(AMALI)'!$Y139,'PB(AMALI)'!$AJ139)*PBAMALI8%,"")</f>
        <v/>
      </c>
      <c r="Z139" s="469" t="str">
        <f>IFERROR(AVERAGE('PB(AMALI)'!$O139,'PB(AMALI)'!$Z139,'PB(AMALI)'!$AK139)*PBAMALI9%,"")</f>
        <v/>
      </c>
      <c r="AA139" s="469" t="str">
        <f>IFERROR(AVERAGE('PB(AMALI)'!$P139,'PB(AMALI)'!$AA139,'PB(AMALI)'!$AL139)*PBAMALI10%,"")</f>
        <v/>
      </c>
      <c r="AB139" s="470" t="str">
        <f t="shared" si="4"/>
        <v/>
      </c>
      <c r="AC139" s="474" t="str">
        <f t="shared" si="5"/>
        <v/>
      </c>
    </row>
    <row r="140" spans="1:29" ht="19.899999999999999" customHeight="1">
      <c r="A140" s="6">
        <v>129</v>
      </c>
      <c r="B140" s="425" t="str">
        <f>IF(OR(F140=0,F140=""),"",'DAFTAR PELAJAR'!B136)</f>
        <v>SYED AKIL BIN SY OTHMAN</v>
      </c>
      <c r="C140" s="381" t="str">
        <f>IF(OR(F140=0,F140=""),"",'DAFTAR PELAJAR'!C136)</f>
        <v>4 WTP</v>
      </c>
      <c r="D140" s="472" t="str">
        <f>IF(OR(F140=0,F140=""),"",'DAFTAR PELAJAR'!D136)</f>
        <v>980927065747</v>
      </c>
      <c r="E140" s="381" t="str">
        <f>IF(OR(F140=0,F140=""),"",'DAFTAR PELAJAR'!E136)</f>
        <v>K591CWTP016</v>
      </c>
      <c r="F140" s="473">
        <f>IF('DAFTAR PELAJAR'!J136=0,"",'DAFTAR PELAJAR'!J136)</f>
        <v>1</v>
      </c>
      <c r="G140" s="4" t="str">
        <f>IFERROR(AVERAGE('PB(TEORI)'!$G140,'PB(TEORI)'!$R140,'PB(TEORI)'!$AC140)*PBTEORI1%,"")</f>
        <v/>
      </c>
      <c r="H140" s="456" t="str">
        <f>IFERROR(AVERAGE('PB(TEORI)'!$H140,'PB(TEORI)'!$S140,'PB(TEORI)'!$AD140)*PBTEORI2%,"")</f>
        <v/>
      </c>
      <c r="I140" s="456" t="str">
        <f>IFERROR(AVERAGE('PB(TEORI)'!$I140,'PB(TEORI)'!$T140,'PB(TEORI)'!$AE140)*PBTEORI3%,"")</f>
        <v/>
      </c>
      <c r="J140" s="456" t="str">
        <f>IFERROR(AVERAGE('PB(TEORI)'!$J140,'PB(TEORI)'!$U140,'PB(TEORI)'!$AF140)*PBTEORI4%,"")</f>
        <v/>
      </c>
      <c r="K140" s="456" t="str">
        <f>IFERROR(AVERAGE('PB(TEORI)'!$K140,'PB(TEORI)'!$V140,'PB(TEORI)'!$AG140)*PBTEORI5%,"")</f>
        <v/>
      </c>
      <c r="L140" s="456" t="str">
        <f>IFERROR(AVERAGE('PB(TEORI)'!$L140,'PB(TEORI)'!$W140,'PB(TEORI)'!$AH140)*PBTEORI6%,"")</f>
        <v/>
      </c>
      <c r="M140" s="456" t="str">
        <f>IFERROR(AVERAGE('PB(TEORI)'!$M140,'PB(TEORI)'!$X140,'[2]PB(TEORI'!$AG140)*PBTEORI7%,"")</f>
        <v/>
      </c>
      <c r="N140" s="467" t="str">
        <f>IFERROR(AVERAGE('PB(TEORI)'!$N140,'PB(TEORI)'!$Y140,'PB(TEORI)'!$AJ140)*PBTEORI8%,"")</f>
        <v/>
      </c>
      <c r="O140" s="467" t="str">
        <f>IFERROR(AVERAGE('PB(TEORI)'!$O140,'PB(TEORI)'!$Z140,'PB(TEORI)'!$AK140)*PBTEORI9%,"")</f>
        <v/>
      </c>
      <c r="P140" s="467" t="str">
        <f>IFERROR(AVERAGE('PB(TEORI)'!$P140,'PB(TEORI)'!$AA140,'PB(TEORI)'!$AL140)*PBTEORI10%,"")</f>
        <v/>
      </c>
      <c r="Q140" s="468" t="str">
        <f t="shared" si="3"/>
        <v/>
      </c>
      <c r="R140" s="469" t="str">
        <f>IFERROR(AVERAGE('PB(AMALI)'!$G140,'PB(AMALI)'!$R140,'PB(AMALI)'!$AC140)*PBAMALI1%,"")</f>
        <v/>
      </c>
      <c r="S140" s="469" t="str">
        <f>IFERROR(AVERAGE('PB(AMALI)'!$H140,'PB(AMALI)'!$S140,'PB(AMALI)'!$AD140)*PBAMALI2%,"")</f>
        <v/>
      </c>
      <c r="T140" s="469" t="str">
        <f>IFERROR(AVERAGE('PB(AMALI)'!$I140,'PB(AMALI)'!$T140,'PB(AMALI)'!$AE140)*PBAMALI3%,"")</f>
        <v/>
      </c>
      <c r="U140" s="469" t="str">
        <f>IFERROR(AVERAGE('PB(AMALI)'!$J140,'PB(AMALI)'!$U140,'PB(AMALI)'!$AF140)*PBAMALI4%,"")</f>
        <v/>
      </c>
      <c r="V140" s="469" t="str">
        <f>IFERROR(AVERAGE('PB(AMALI)'!$K140,'PB(AMALI)'!$V140,'PB(AMALI)'!$AG140)*PBAMALI5%,"")</f>
        <v/>
      </c>
      <c r="W140" s="469" t="str">
        <f>IFERROR(AVERAGE('PB(AMALI)'!$L140,'PB(AMALI)'!$W140,'PB(AMALI)'!$AH140)*PBAMALI6%,"")</f>
        <v/>
      </c>
      <c r="X140" s="469" t="str">
        <f>IFERROR(AVERAGE('PB(AMALI)'!$M140,'PB(AMALI)'!$X140,'[3]PB(AMALI'!$AG140)*PBAMALI7%,"")</f>
        <v/>
      </c>
      <c r="Y140" s="469" t="str">
        <f>IFERROR(AVERAGE('PB(AMALI)'!$N140,'PB(AMALI)'!$Y140,'PB(AMALI)'!$AJ140)*PBAMALI8%,"")</f>
        <v/>
      </c>
      <c r="Z140" s="469" t="str">
        <f>IFERROR(AVERAGE('PB(AMALI)'!$O140,'PB(AMALI)'!$Z140,'PB(AMALI)'!$AK140)*PBAMALI9%,"")</f>
        <v/>
      </c>
      <c r="AA140" s="469" t="str">
        <f>IFERROR(AVERAGE('PB(AMALI)'!$P140,'PB(AMALI)'!$AA140,'PB(AMALI)'!$AL140)*PBAMALI10%,"")</f>
        <v/>
      </c>
      <c r="AB140" s="470" t="str">
        <f t="shared" si="4"/>
        <v/>
      </c>
      <c r="AC140" s="474" t="str">
        <f t="shared" si="5"/>
        <v/>
      </c>
    </row>
    <row r="141" spans="1:29" ht="19.899999999999999" customHeight="1">
      <c r="A141" s="6">
        <v>130</v>
      </c>
      <c r="B141" s="425" t="str">
        <f>IF(OR(F141=0,F141=""),"",'DAFTAR PELAJAR'!B137)</f>
        <v>YUSSAKIRRA SAKILLA BINTI SHAMSUDIN</v>
      </c>
      <c r="C141" s="381" t="str">
        <f>IF(OR(F141=0,F141=""),"",'DAFTAR PELAJAR'!C137)</f>
        <v>4 WTP</v>
      </c>
      <c r="D141" s="472" t="str">
        <f>IF(OR(F141=0,F141=""),"",'DAFTAR PELAJAR'!D137)</f>
        <v>980318065952</v>
      </c>
      <c r="E141" s="381" t="str">
        <f>IF(OR(F141=0,F141=""),"",'DAFTAR PELAJAR'!E137)</f>
        <v>K591CWTP017</v>
      </c>
      <c r="F141" s="473">
        <f>IF('DAFTAR PELAJAR'!J137=0,"",'DAFTAR PELAJAR'!J137)</f>
        <v>1</v>
      </c>
      <c r="G141" s="4" t="str">
        <f>IFERROR(AVERAGE('PB(TEORI)'!$G141,'PB(TEORI)'!$R141,'PB(TEORI)'!$AC141)*PBTEORI1%,"")</f>
        <v/>
      </c>
      <c r="H141" s="456" t="str">
        <f>IFERROR(AVERAGE('PB(TEORI)'!$H141,'PB(TEORI)'!$S141,'PB(TEORI)'!$AD141)*PBTEORI2%,"")</f>
        <v/>
      </c>
      <c r="I141" s="456" t="str">
        <f>IFERROR(AVERAGE('PB(TEORI)'!$I141,'PB(TEORI)'!$T141,'PB(TEORI)'!$AE141)*PBTEORI3%,"")</f>
        <v/>
      </c>
      <c r="J141" s="456" t="str">
        <f>IFERROR(AVERAGE('PB(TEORI)'!$J141,'PB(TEORI)'!$U141,'PB(TEORI)'!$AF141)*PBTEORI4%,"")</f>
        <v/>
      </c>
      <c r="K141" s="456" t="str">
        <f>IFERROR(AVERAGE('PB(TEORI)'!$K141,'PB(TEORI)'!$V141,'PB(TEORI)'!$AG141)*PBTEORI5%,"")</f>
        <v/>
      </c>
      <c r="L141" s="456" t="str">
        <f>IFERROR(AVERAGE('PB(TEORI)'!$L141,'PB(TEORI)'!$W141,'PB(TEORI)'!$AH141)*PBTEORI6%,"")</f>
        <v/>
      </c>
      <c r="M141" s="456" t="str">
        <f>IFERROR(AVERAGE('PB(TEORI)'!$M141,'PB(TEORI)'!$X141,'[2]PB(TEORI'!$AG141)*PBTEORI7%,"")</f>
        <v/>
      </c>
      <c r="N141" s="467" t="str">
        <f>IFERROR(AVERAGE('PB(TEORI)'!$N141,'PB(TEORI)'!$Y141,'PB(TEORI)'!$AJ141)*PBTEORI8%,"")</f>
        <v/>
      </c>
      <c r="O141" s="467" t="str">
        <f>IFERROR(AVERAGE('PB(TEORI)'!$O141,'PB(TEORI)'!$Z141,'PB(TEORI)'!$AK141)*PBTEORI9%,"")</f>
        <v/>
      </c>
      <c r="P141" s="467" t="str">
        <f>IFERROR(AVERAGE('PB(TEORI)'!$P141,'PB(TEORI)'!$AA141,'PB(TEORI)'!$AL141)*PBTEORI10%,"")</f>
        <v/>
      </c>
      <c r="Q141" s="468" t="str">
        <f t="shared" ref="Q141:Q204" si="6">IF(SUM(G141:P141)=0,"",SUM(G141:P141))</f>
        <v/>
      </c>
      <c r="R141" s="469" t="str">
        <f>IFERROR(AVERAGE('PB(AMALI)'!$G141,'PB(AMALI)'!$R141,'PB(AMALI)'!$AC141)*PBAMALI1%,"")</f>
        <v/>
      </c>
      <c r="S141" s="469" t="str">
        <f>IFERROR(AVERAGE('PB(AMALI)'!$H141,'PB(AMALI)'!$S141,'PB(AMALI)'!$AD141)*PBAMALI2%,"")</f>
        <v/>
      </c>
      <c r="T141" s="469" t="str">
        <f>IFERROR(AVERAGE('PB(AMALI)'!$I141,'PB(AMALI)'!$T141,'PB(AMALI)'!$AE141)*PBAMALI3%,"")</f>
        <v/>
      </c>
      <c r="U141" s="469" t="str">
        <f>IFERROR(AVERAGE('PB(AMALI)'!$J141,'PB(AMALI)'!$U141,'PB(AMALI)'!$AF141)*PBAMALI4%,"")</f>
        <v/>
      </c>
      <c r="V141" s="469" t="str">
        <f>IFERROR(AVERAGE('PB(AMALI)'!$K141,'PB(AMALI)'!$V141,'PB(AMALI)'!$AG141)*PBAMALI5%,"")</f>
        <v/>
      </c>
      <c r="W141" s="469" t="str">
        <f>IFERROR(AVERAGE('PB(AMALI)'!$L141,'PB(AMALI)'!$W141,'PB(AMALI)'!$AH141)*PBAMALI6%,"")</f>
        <v/>
      </c>
      <c r="X141" s="469" t="str">
        <f>IFERROR(AVERAGE('PB(AMALI)'!$M141,'PB(AMALI)'!$X141,'[3]PB(AMALI'!$AG141)*PBAMALI7%,"")</f>
        <v/>
      </c>
      <c r="Y141" s="469" t="str">
        <f>IFERROR(AVERAGE('PB(AMALI)'!$N141,'PB(AMALI)'!$Y141,'PB(AMALI)'!$AJ141)*PBAMALI8%,"")</f>
        <v/>
      </c>
      <c r="Z141" s="469" t="str">
        <f>IFERROR(AVERAGE('PB(AMALI)'!$O141,'PB(AMALI)'!$Z141,'PB(AMALI)'!$AK141)*PBAMALI9%,"")</f>
        <v/>
      </c>
      <c r="AA141" s="469" t="str">
        <f>IFERROR(AVERAGE('PB(AMALI)'!$P141,'PB(AMALI)'!$AA141,'PB(AMALI)'!$AL141)*PBAMALI10%,"")</f>
        <v/>
      </c>
      <c r="AB141" s="470" t="str">
        <f t="shared" si="4"/>
        <v/>
      </c>
      <c r="AC141" s="474" t="str">
        <f t="shared" si="5"/>
        <v/>
      </c>
    </row>
    <row r="142" spans="1:29" ht="19.899999999999999" customHeight="1">
      <c r="A142" s="6">
        <v>131</v>
      </c>
      <c r="B142" s="425" t="str">
        <f>IF(OR(F142=0,F142=""),"",'DAFTAR PELAJAR'!B138)</f>
        <v>ZANORRASYIDAH BINTI ZULKEPLI</v>
      </c>
      <c r="C142" s="381" t="str">
        <f>IF(OR(F142=0,F142=""),"",'DAFTAR PELAJAR'!C138)</f>
        <v>4 WTP</v>
      </c>
      <c r="D142" s="472" t="str">
        <f>IF(OR(F142=0,F142=""),"",'DAFTAR PELAJAR'!D138)</f>
        <v>981226116518</v>
      </c>
      <c r="E142" s="381" t="str">
        <f>IF(OR(F142=0,F142=""),"",'DAFTAR PELAJAR'!E138)</f>
        <v>K591CWTP018</v>
      </c>
      <c r="F142" s="473">
        <f>IF('DAFTAR PELAJAR'!J138=0,"",'DAFTAR PELAJAR'!J138)</f>
        <v>1</v>
      </c>
      <c r="G142" s="4" t="str">
        <f>IFERROR(AVERAGE('PB(TEORI)'!$G142,'PB(TEORI)'!$R142,'PB(TEORI)'!$AC142)*PBTEORI1%,"")</f>
        <v/>
      </c>
      <c r="H142" s="456" t="str">
        <f>IFERROR(AVERAGE('PB(TEORI)'!$H142,'PB(TEORI)'!$S142,'PB(TEORI)'!$AD142)*PBTEORI2%,"")</f>
        <v/>
      </c>
      <c r="I142" s="456" t="str">
        <f>IFERROR(AVERAGE('PB(TEORI)'!$I142,'PB(TEORI)'!$T142,'PB(TEORI)'!$AE142)*PBTEORI3%,"")</f>
        <v/>
      </c>
      <c r="J142" s="456" t="str">
        <f>IFERROR(AVERAGE('PB(TEORI)'!$J142,'PB(TEORI)'!$U142,'PB(TEORI)'!$AF142)*PBTEORI4%,"")</f>
        <v/>
      </c>
      <c r="K142" s="456" t="str">
        <f>IFERROR(AVERAGE('PB(TEORI)'!$K142,'PB(TEORI)'!$V142,'PB(TEORI)'!$AG142)*PBTEORI5%,"")</f>
        <v/>
      </c>
      <c r="L142" s="456" t="str">
        <f>IFERROR(AVERAGE('PB(TEORI)'!$L142,'PB(TEORI)'!$W142,'PB(TEORI)'!$AH142)*PBTEORI6%,"")</f>
        <v/>
      </c>
      <c r="M142" s="456" t="str">
        <f>IFERROR(AVERAGE('PB(TEORI)'!$M142,'PB(TEORI)'!$X142,'[2]PB(TEORI'!$AG142)*PBTEORI7%,"")</f>
        <v/>
      </c>
      <c r="N142" s="467" t="str">
        <f>IFERROR(AVERAGE('PB(TEORI)'!$N142,'PB(TEORI)'!$Y142,'PB(TEORI)'!$AJ142)*PBTEORI8%,"")</f>
        <v/>
      </c>
      <c r="O142" s="467" t="str">
        <f>IFERROR(AVERAGE('PB(TEORI)'!$O142,'PB(TEORI)'!$Z142,'PB(TEORI)'!$AK142)*PBTEORI9%,"")</f>
        <v/>
      </c>
      <c r="P142" s="467" t="str">
        <f>IFERROR(AVERAGE('PB(TEORI)'!$P142,'PB(TEORI)'!$AA142,'PB(TEORI)'!$AL142)*PBTEORI10%,"")</f>
        <v/>
      </c>
      <c r="Q142" s="468" t="str">
        <f t="shared" si="6"/>
        <v/>
      </c>
      <c r="R142" s="469" t="str">
        <f>IFERROR(AVERAGE('PB(AMALI)'!$G142,'PB(AMALI)'!$R142,'PB(AMALI)'!$AC142)*PBAMALI1%,"")</f>
        <v/>
      </c>
      <c r="S142" s="469" t="str">
        <f>IFERROR(AVERAGE('PB(AMALI)'!$H142,'PB(AMALI)'!$S142,'PB(AMALI)'!$AD142)*PBAMALI2%,"")</f>
        <v/>
      </c>
      <c r="T142" s="469" t="str">
        <f>IFERROR(AVERAGE('PB(AMALI)'!$I142,'PB(AMALI)'!$T142,'PB(AMALI)'!$AE142)*PBAMALI3%,"")</f>
        <v/>
      </c>
      <c r="U142" s="469" t="str">
        <f>IFERROR(AVERAGE('PB(AMALI)'!$J142,'PB(AMALI)'!$U142,'PB(AMALI)'!$AF142)*PBAMALI4%,"")</f>
        <v/>
      </c>
      <c r="V142" s="469" t="str">
        <f>IFERROR(AVERAGE('PB(AMALI)'!$K142,'PB(AMALI)'!$V142,'PB(AMALI)'!$AG142)*PBAMALI5%,"")</f>
        <v/>
      </c>
      <c r="W142" s="469" t="str">
        <f>IFERROR(AVERAGE('PB(AMALI)'!$L142,'PB(AMALI)'!$W142,'PB(AMALI)'!$AH142)*PBAMALI6%,"")</f>
        <v/>
      </c>
      <c r="X142" s="469" t="str">
        <f>IFERROR(AVERAGE('PB(AMALI)'!$M142,'PB(AMALI)'!$X142,'[3]PB(AMALI'!$AG142)*PBAMALI7%,"")</f>
        <v/>
      </c>
      <c r="Y142" s="469" t="str">
        <f>IFERROR(AVERAGE('PB(AMALI)'!$N142,'PB(AMALI)'!$Y142,'PB(AMALI)'!$AJ142)*PBAMALI8%,"")</f>
        <v/>
      </c>
      <c r="Z142" s="469" t="str">
        <f>IFERROR(AVERAGE('PB(AMALI)'!$O142,'PB(AMALI)'!$Z142,'PB(AMALI)'!$AK142)*PBAMALI9%,"")</f>
        <v/>
      </c>
      <c r="AA142" s="469" t="str">
        <f>IFERROR(AVERAGE('PB(AMALI)'!$P142,'PB(AMALI)'!$AA142,'PB(AMALI)'!$AL142)*PBAMALI10%,"")</f>
        <v/>
      </c>
      <c r="AB142" s="470" t="str">
        <f t="shared" ref="AB142:AB205" si="7">IF(SUM(R142:AA142)=0,"",SUM(R142:AA142))</f>
        <v/>
      </c>
      <c r="AC142" s="474" t="str">
        <f t="shared" ref="AC142:AC205" si="8">IF(SUM(Q142,AB142)=0,"",SUM(Q142,AB142))</f>
        <v/>
      </c>
    </row>
    <row r="143" spans="1:29" ht="19.899999999999999" customHeight="1">
      <c r="A143" s="6">
        <v>132</v>
      </c>
      <c r="B143" s="425" t="str">
        <f>IF(OR(F143=0,F143=""),"",'DAFTAR PELAJAR'!B139)</f>
        <v/>
      </c>
      <c r="C143" s="381" t="str">
        <f>IF(OR(F143=0,F143=""),"",'DAFTAR PELAJAR'!C139)</f>
        <v/>
      </c>
      <c r="D143" s="472" t="str">
        <f>IF(OR(F143=0,F143=""),"",'DAFTAR PELAJAR'!D139)</f>
        <v/>
      </c>
      <c r="E143" s="381" t="str">
        <f>IF(OR(F143=0,F143=""),"",'DAFTAR PELAJAR'!E139)</f>
        <v/>
      </c>
      <c r="F143" s="473" t="str">
        <f>IF('DAFTAR PELAJAR'!J139=0,"",'DAFTAR PELAJAR'!J139)</f>
        <v/>
      </c>
      <c r="G143" s="4" t="str">
        <f>IFERROR(AVERAGE('PB(TEORI)'!$G143,'PB(TEORI)'!$R143,'PB(TEORI)'!$AC143)*PBTEORI1%,"")</f>
        <v/>
      </c>
      <c r="H143" s="456" t="str">
        <f>IFERROR(AVERAGE('PB(TEORI)'!$H143,'PB(TEORI)'!$S143,'PB(TEORI)'!$AD143)*PBTEORI2%,"")</f>
        <v/>
      </c>
      <c r="I143" s="456" t="str">
        <f>IFERROR(AVERAGE('PB(TEORI)'!$I143,'PB(TEORI)'!$T143,'PB(TEORI)'!$AE143)*PBTEORI3%,"")</f>
        <v/>
      </c>
      <c r="J143" s="456" t="str">
        <f>IFERROR(AVERAGE('PB(TEORI)'!$J143,'PB(TEORI)'!$U143,'PB(TEORI)'!$AF143)*PBTEORI4%,"")</f>
        <v/>
      </c>
      <c r="K143" s="456" t="str">
        <f>IFERROR(AVERAGE('PB(TEORI)'!$K143,'PB(TEORI)'!$V143,'PB(TEORI)'!$AG143)*PBTEORI5%,"")</f>
        <v/>
      </c>
      <c r="L143" s="456" t="str">
        <f>IFERROR(AVERAGE('PB(TEORI)'!$L143,'PB(TEORI)'!$W143,'PB(TEORI)'!$AH143)*PBTEORI6%,"")</f>
        <v/>
      </c>
      <c r="M143" s="456" t="str">
        <f>IFERROR(AVERAGE('PB(TEORI)'!$M143,'PB(TEORI)'!$X143,'[2]PB(TEORI'!$AG143)*PBTEORI7%,"")</f>
        <v/>
      </c>
      <c r="N143" s="467" t="str">
        <f>IFERROR(AVERAGE('PB(TEORI)'!$N143,'PB(TEORI)'!$Y143,'PB(TEORI)'!$AJ143)*PBTEORI8%,"")</f>
        <v/>
      </c>
      <c r="O143" s="467" t="str">
        <f>IFERROR(AVERAGE('PB(TEORI)'!$O143,'PB(TEORI)'!$Z143,'PB(TEORI)'!$AK143)*PBTEORI9%,"")</f>
        <v/>
      </c>
      <c r="P143" s="467" t="str">
        <f>IFERROR(AVERAGE('PB(TEORI)'!$P143,'PB(TEORI)'!$AA143,'PB(TEORI)'!$AL143)*PBTEORI10%,"")</f>
        <v/>
      </c>
      <c r="Q143" s="468" t="str">
        <f t="shared" si="6"/>
        <v/>
      </c>
      <c r="R143" s="469" t="str">
        <f>IFERROR(AVERAGE('PB(AMALI)'!$G143,'PB(AMALI)'!$R143,'PB(AMALI)'!$AC143)*PBAMALI1%,"")</f>
        <v/>
      </c>
      <c r="S143" s="469" t="str">
        <f>IFERROR(AVERAGE('PB(AMALI)'!$H143,'PB(AMALI)'!$S143,'PB(AMALI)'!$AD143)*PBAMALI2%,"")</f>
        <v/>
      </c>
      <c r="T143" s="469" t="str">
        <f>IFERROR(AVERAGE('PB(AMALI)'!$I143,'PB(AMALI)'!$T143,'PB(AMALI)'!$AE143)*PBAMALI3%,"")</f>
        <v/>
      </c>
      <c r="U143" s="469" t="str">
        <f>IFERROR(AVERAGE('PB(AMALI)'!$J143,'PB(AMALI)'!$U143,'PB(AMALI)'!$AF143)*PBAMALI4%,"")</f>
        <v/>
      </c>
      <c r="V143" s="469" t="str">
        <f>IFERROR(AVERAGE('PB(AMALI)'!$K143,'PB(AMALI)'!$V143,'PB(AMALI)'!$AG143)*PBAMALI5%,"")</f>
        <v/>
      </c>
      <c r="W143" s="469" t="str">
        <f>IFERROR(AVERAGE('PB(AMALI)'!$L143,'PB(AMALI)'!$W143,'PB(AMALI)'!$AH143)*PBAMALI6%,"")</f>
        <v/>
      </c>
      <c r="X143" s="469" t="str">
        <f>IFERROR(AVERAGE('PB(AMALI)'!$M143,'PB(AMALI)'!$X143,'[3]PB(AMALI'!$AG143)*PBAMALI7%,"")</f>
        <v/>
      </c>
      <c r="Y143" s="469" t="str">
        <f>IFERROR(AVERAGE('PB(AMALI)'!$N143,'PB(AMALI)'!$Y143,'PB(AMALI)'!$AJ143)*PBAMALI8%,"")</f>
        <v/>
      </c>
      <c r="Z143" s="469" t="str">
        <f>IFERROR(AVERAGE('PB(AMALI)'!$O143,'PB(AMALI)'!$Z143,'PB(AMALI)'!$AK143)*PBAMALI9%,"")</f>
        <v/>
      </c>
      <c r="AA143" s="469" t="str">
        <f>IFERROR(AVERAGE('PB(AMALI)'!$P143,'PB(AMALI)'!$AA143,'PB(AMALI)'!$AL143)*PBAMALI10%,"")</f>
        <v/>
      </c>
      <c r="AB143" s="470" t="str">
        <f t="shared" si="7"/>
        <v/>
      </c>
      <c r="AC143" s="474" t="str">
        <f t="shared" si="8"/>
        <v/>
      </c>
    </row>
    <row r="144" spans="1:29" ht="19.899999999999999" customHeight="1">
      <c r="A144" s="6">
        <v>133</v>
      </c>
      <c r="B144" s="425" t="str">
        <f>IF(OR(F144=0,F144=""),"",'DAFTAR PELAJAR'!B140)</f>
        <v/>
      </c>
      <c r="C144" s="381" t="str">
        <f>IF(OR(F144=0,F144=""),"",'DAFTAR PELAJAR'!C140)</f>
        <v/>
      </c>
      <c r="D144" s="472" t="str">
        <f>IF(OR(F144=0,F144=""),"",'DAFTAR PELAJAR'!D140)</f>
        <v/>
      </c>
      <c r="E144" s="381" t="str">
        <f>IF(OR(F144=0,F144=""),"",'DAFTAR PELAJAR'!E140)</f>
        <v/>
      </c>
      <c r="F144" s="473" t="str">
        <f>IF('DAFTAR PELAJAR'!J140=0,"",'DAFTAR PELAJAR'!J140)</f>
        <v/>
      </c>
      <c r="G144" s="4" t="str">
        <f>IFERROR(AVERAGE('PB(TEORI)'!$G144,'PB(TEORI)'!$R144,'PB(TEORI)'!$AC144)*PBTEORI1%,"")</f>
        <v/>
      </c>
      <c r="H144" s="456" t="str">
        <f>IFERROR(AVERAGE('PB(TEORI)'!$H144,'PB(TEORI)'!$S144,'PB(TEORI)'!$AD144)*PBTEORI2%,"")</f>
        <v/>
      </c>
      <c r="I144" s="456" t="str">
        <f>IFERROR(AVERAGE('PB(TEORI)'!$I144,'PB(TEORI)'!$T144,'PB(TEORI)'!$AE144)*PBTEORI3%,"")</f>
        <v/>
      </c>
      <c r="J144" s="456" t="str">
        <f>IFERROR(AVERAGE('PB(TEORI)'!$J144,'PB(TEORI)'!$U144,'PB(TEORI)'!$AF144)*PBTEORI4%,"")</f>
        <v/>
      </c>
      <c r="K144" s="456" t="str">
        <f>IFERROR(AVERAGE('PB(TEORI)'!$K144,'PB(TEORI)'!$V144,'PB(TEORI)'!$AG144)*PBTEORI5%,"")</f>
        <v/>
      </c>
      <c r="L144" s="456" t="str">
        <f>IFERROR(AVERAGE('PB(TEORI)'!$L144,'PB(TEORI)'!$W144,'PB(TEORI)'!$AH144)*PBTEORI6%,"")</f>
        <v/>
      </c>
      <c r="M144" s="456" t="str">
        <f>IFERROR(AVERAGE('PB(TEORI)'!$M144,'PB(TEORI)'!$X144,'[2]PB(TEORI'!$AG144)*PBTEORI7%,"")</f>
        <v/>
      </c>
      <c r="N144" s="467" t="str">
        <f>IFERROR(AVERAGE('PB(TEORI)'!$N144,'PB(TEORI)'!$Y144,'PB(TEORI)'!$AJ144)*PBTEORI8%,"")</f>
        <v/>
      </c>
      <c r="O144" s="467" t="str">
        <f>IFERROR(AVERAGE('PB(TEORI)'!$O144,'PB(TEORI)'!$Z144,'PB(TEORI)'!$AK144)*PBTEORI9%,"")</f>
        <v/>
      </c>
      <c r="P144" s="467" t="str">
        <f>IFERROR(AVERAGE('PB(TEORI)'!$P144,'PB(TEORI)'!$AA144,'PB(TEORI)'!$AL144)*PBTEORI10%,"")</f>
        <v/>
      </c>
      <c r="Q144" s="468" t="str">
        <f t="shared" si="6"/>
        <v/>
      </c>
      <c r="R144" s="469" t="str">
        <f>IFERROR(AVERAGE('PB(AMALI)'!$G144,'PB(AMALI)'!$R144,'PB(AMALI)'!$AC144)*PBAMALI1%,"")</f>
        <v/>
      </c>
      <c r="S144" s="469" t="str">
        <f>IFERROR(AVERAGE('PB(AMALI)'!$H144,'PB(AMALI)'!$S144,'PB(AMALI)'!$AD144)*PBAMALI2%,"")</f>
        <v/>
      </c>
      <c r="T144" s="469" t="str">
        <f>IFERROR(AVERAGE('PB(AMALI)'!$I144,'PB(AMALI)'!$T144,'PB(AMALI)'!$AE144)*PBAMALI3%,"")</f>
        <v/>
      </c>
      <c r="U144" s="469" t="str">
        <f>IFERROR(AVERAGE('PB(AMALI)'!$J144,'PB(AMALI)'!$U144,'PB(AMALI)'!$AF144)*PBAMALI4%,"")</f>
        <v/>
      </c>
      <c r="V144" s="469" t="str">
        <f>IFERROR(AVERAGE('PB(AMALI)'!$K144,'PB(AMALI)'!$V144,'PB(AMALI)'!$AG144)*PBAMALI5%,"")</f>
        <v/>
      </c>
      <c r="W144" s="469" t="str">
        <f>IFERROR(AVERAGE('PB(AMALI)'!$L144,'PB(AMALI)'!$W144,'PB(AMALI)'!$AH144)*PBAMALI6%,"")</f>
        <v/>
      </c>
      <c r="X144" s="469" t="str">
        <f>IFERROR(AVERAGE('PB(AMALI)'!$M144,'PB(AMALI)'!$X144,'[3]PB(AMALI'!$AG144)*PBAMALI7%,"")</f>
        <v/>
      </c>
      <c r="Y144" s="469" t="str">
        <f>IFERROR(AVERAGE('PB(AMALI)'!$N144,'PB(AMALI)'!$Y144,'PB(AMALI)'!$AJ144)*PBAMALI8%,"")</f>
        <v/>
      </c>
      <c r="Z144" s="469" t="str">
        <f>IFERROR(AVERAGE('PB(AMALI)'!$O144,'PB(AMALI)'!$Z144,'PB(AMALI)'!$AK144)*PBAMALI9%,"")</f>
        <v/>
      </c>
      <c r="AA144" s="469" t="str">
        <f>IFERROR(AVERAGE('PB(AMALI)'!$P144,'PB(AMALI)'!$AA144,'PB(AMALI)'!$AL144)*PBAMALI10%,"")</f>
        <v/>
      </c>
      <c r="AB144" s="470" t="str">
        <f t="shared" si="7"/>
        <v/>
      </c>
      <c r="AC144" s="474" t="str">
        <f t="shared" si="8"/>
        <v/>
      </c>
    </row>
    <row r="145" spans="1:29" ht="19.899999999999999" customHeight="1">
      <c r="A145" s="6">
        <v>134</v>
      </c>
      <c r="B145" s="425" t="str">
        <f>IF(OR(F145=0,F145=""),"",'DAFTAR PELAJAR'!B141)</f>
        <v/>
      </c>
      <c r="C145" s="381" t="str">
        <f>IF(OR(F145=0,F145=""),"",'DAFTAR PELAJAR'!C141)</f>
        <v/>
      </c>
      <c r="D145" s="472" t="str">
        <f>IF(OR(F145=0,F145=""),"",'DAFTAR PELAJAR'!D141)</f>
        <v/>
      </c>
      <c r="E145" s="381" t="str">
        <f>IF(OR(F145=0,F145=""),"",'DAFTAR PELAJAR'!E141)</f>
        <v/>
      </c>
      <c r="F145" s="473" t="str">
        <f>IF('DAFTAR PELAJAR'!J141=0,"",'DAFTAR PELAJAR'!J141)</f>
        <v/>
      </c>
      <c r="G145" s="4" t="str">
        <f>IFERROR(AVERAGE('PB(TEORI)'!$G145,'PB(TEORI)'!$R145,'PB(TEORI)'!$AC145)*PBTEORI1%,"")</f>
        <v/>
      </c>
      <c r="H145" s="456" t="str">
        <f>IFERROR(AVERAGE('PB(TEORI)'!$H145,'PB(TEORI)'!$S145,'PB(TEORI)'!$AD145)*PBTEORI2%,"")</f>
        <v/>
      </c>
      <c r="I145" s="456" t="str">
        <f>IFERROR(AVERAGE('PB(TEORI)'!$I145,'PB(TEORI)'!$T145,'PB(TEORI)'!$AE145)*PBTEORI3%,"")</f>
        <v/>
      </c>
      <c r="J145" s="456" t="str">
        <f>IFERROR(AVERAGE('PB(TEORI)'!$J145,'PB(TEORI)'!$U145,'PB(TEORI)'!$AF145)*PBTEORI4%,"")</f>
        <v/>
      </c>
      <c r="K145" s="456" t="str">
        <f>IFERROR(AVERAGE('PB(TEORI)'!$K145,'PB(TEORI)'!$V145,'PB(TEORI)'!$AG145)*PBTEORI5%,"")</f>
        <v/>
      </c>
      <c r="L145" s="456" t="str">
        <f>IFERROR(AVERAGE('PB(TEORI)'!$L145,'PB(TEORI)'!$W145,'PB(TEORI)'!$AH145)*PBTEORI6%,"")</f>
        <v/>
      </c>
      <c r="M145" s="456" t="str">
        <f>IFERROR(AVERAGE('PB(TEORI)'!$M145,'PB(TEORI)'!$X145,'[2]PB(TEORI'!$AG145)*PBTEORI7%,"")</f>
        <v/>
      </c>
      <c r="N145" s="467" t="str">
        <f>IFERROR(AVERAGE('PB(TEORI)'!$N145,'PB(TEORI)'!$Y145,'PB(TEORI)'!$AJ145)*PBTEORI8%,"")</f>
        <v/>
      </c>
      <c r="O145" s="467" t="str">
        <f>IFERROR(AVERAGE('PB(TEORI)'!$O145,'PB(TEORI)'!$Z145,'PB(TEORI)'!$AK145)*PBTEORI9%,"")</f>
        <v/>
      </c>
      <c r="P145" s="467" t="str">
        <f>IFERROR(AVERAGE('PB(TEORI)'!$P145,'PB(TEORI)'!$AA145,'PB(TEORI)'!$AL145)*PBTEORI10%,"")</f>
        <v/>
      </c>
      <c r="Q145" s="468" t="str">
        <f t="shared" si="6"/>
        <v/>
      </c>
      <c r="R145" s="469" t="str">
        <f>IFERROR(AVERAGE('PB(AMALI)'!$G145,'PB(AMALI)'!$R145,'PB(AMALI)'!$AC145)*PBAMALI1%,"")</f>
        <v/>
      </c>
      <c r="S145" s="469" t="str">
        <f>IFERROR(AVERAGE('PB(AMALI)'!$H145,'PB(AMALI)'!$S145,'PB(AMALI)'!$AD145)*PBAMALI2%,"")</f>
        <v/>
      </c>
      <c r="T145" s="469" t="str">
        <f>IFERROR(AVERAGE('PB(AMALI)'!$I145,'PB(AMALI)'!$T145,'PB(AMALI)'!$AE145)*PBAMALI3%,"")</f>
        <v/>
      </c>
      <c r="U145" s="469" t="str">
        <f>IFERROR(AVERAGE('PB(AMALI)'!$J145,'PB(AMALI)'!$U145,'PB(AMALI)'!$AF145)*PBAMALI4%,"")</f>
        <v/>
      </c>
      <c r="V145" s="469" t="str">
        <f>IFERROR(AVERAGE('PB(AMALI)'!$K145,'PB(AMALI)'!$V145,'PB(AMALI)'!$AG145)*PBAMALI5%,"")</f>
        <v/>
      </c>
      <c r="W145" s="469" t="str">
        <f>IFERROR(AVERAGE('PB(AMALI)'!$L145,'PB(AMALI)'!$W145,'PB(AMALI)'!$AH145)*PBAMALI6%,"")</f>
        <v/>
      </c>
      <c r="X145" s="469" t="str">
        <f>IFERROR(AVERAGE('PB(AMALI)'!$M145,'PB(AMALI)'!$X145,'[3]PB(AMALI'!$AG145)*PBAMALI7%,"")</f>
        <v/>
      </c>
      <c r="Y145" s="469" t="str">
        <f>IFERROR(AVERAGE('PB(AMALI)'!$N145,'PB(AMALI)'!$Y145,'PB(AMALI)'!$AJ145)*PBAMALI8%,"")</f>
        <v/>
      </c>
      <c r="Z145" s="469" t="str">
        <f>IFERROR(AVERAGE('PB(AMALI)'!$O145,'PB(AMALI)'!$Z145,'PB(AMALI)'!$AK145)*PBAMALI9%,"")</f>
        <v/>
      </c>
      <c r="AA145" s="469" t="str">
        <f>IFERROR(AVERAGE('PB(AMALI)'!$P145,'PB(AMALI)'!$AA145,'PB(AMALI)'!$AL145)*PBAMALI10%,"")</f>
        <v/>
      </c>
      <c r="AB145" s="470" t="str">
        <f t="shared" si="7"/>
        <v/>
      </c>
      <c r="AC145" s="474" t="str">
        <f t="shared" si="8"/>
        <v/>
      </c>
    </row>
    <row r="146" spans="1:29" ht="19.899999999999999" customHeight="1">
      <c r="A146" s="6">
        <v>135</v>
      </c>
      <c r="B146" s="425" t="str">
        <f>IF(OR(F146=0,F146=""),"",'DAFTAR PELAJAR'!B142)</f>
        <v/>
      </c>
      <c r="C146" s="381" t="str">
        <f>IF(OR(F146=0,F146=""),"",'DAFTAR PELAJAR'!C142)</f>
        <v/>
      </c>
      <c r="D146" s="472" t="str">
        <f>IF(OR(F146=0,F146=""),"",'DAFTAR PELAJAR'!D142)</f>
        <v/>
      </c>
      <c r="E146" s="381" t="str">
        <f>IF(OR(F146=0,F146=""),"",'DAFTAR PELAJAR'!E142)</f>
        <v/>
      </c>
      <c r="F146" s="473" t="str">
        <f>IF('DAFTAR PELAJAR'!J142=0,"",'DAFTAR PELAJAR'!J142)</f>
        <v/>
      </c>
      <c r="G146" s="4" t="str">
        <f>IFERROR(AVERAGE('PB(TEORI)'!$G146,'PB(TEORI)'!$R146,'PB(TEORI)'!$AC146)*PBTEORI1%,"")</f>
        <v/>
      </c>
      <c r="H146" s="456" t="str">
        <f>IFERROR(AVERAGE('PB(TEORI)'!$H146,'PB(TEORI)'!$S146,'PB(TEORI)'!$AD146)*PBTEORI2%,"")</f>
        <v/>
      </c>
      <c r="I146" s="456" t="str">
        <f>IFERROR(AVERAGE('PB(TEORI)'!$I146,'PB(TEORI)'!$T146,'PB(TEORI)'!$AE146)*PBTEORI3%,"")</f>
        <v/>
      </c>
      <c r="J146" s="456" t="str">
        <f>IFERROR(AVERAGE('PB(TEORI)'!$J146,'PB(TEORI)'!$U146,'PB(TEORI)'!$AF146)*PBTEORI4%,"")</f>
        <v/>
      </c>
      <c r="K146" s="456" t="str">
        <f>IFERROR(AVERAGE('PB(TEORI)'!$K146,'PB(TEORI)'!$V146,'PB(TEORI)'!$AG146)*PBTEORI5%,"")</f>
        <v/>
      </c>
      <c r="L146" s="456" t="str">
        <f>IFERROR(AVERAGE('PB(TEORI)'!$L146,'PB(TEORI)'!$W146,'PB(TEORI)'!$AH146)*PBTEORI6%,"")</f>
        <v/>
      </c>
      <c r="M146" s="456" t="str">
        <f>IFERROR(AVERAGE('PB(TEORI)'!$M146,'PB(TEORI)'!$X146,'[2]PB(TEORI'!$AG146)*PBTEORI7%,"")</f>
        <v/>
      </c>
      <c r="N146" s="467" t="str">
        <f>IFERROR(AVERAGE('PB(TEORI)'!$N146,'PB(TEORI)'!$Y146,'PB(TEORI)'!$AJ146)*PBTEORI8%,"")</f>
        <v/>
      </c>
      <c r="O146" s="467" t="str">
        <f>IFERROR(AVERAGE('PB(TEORI)'!$O146,'PB(TEORI)'!$Z146,'PB(TEORI)'!$AK146)*PBTEORI9%,"")</f>
        <v/>
      </c>
      <c r="P146" s="467" t="str">
        <f>IFERROR(AVERAGE('PB(TEORI)'!$P146,'PB(TEORI)'!$AA146,'PB(TEORI)'!$AL146)*PBTEORI10%,"")</f>
        <v/>
      </c>
      <c r="Q146" s="468" t="str">
        <f t="shared" si="6"/>
        <v/>
      </c>
      <c r="R146" s="469" t="str">
        <f>IFERROR(AVERAGE('PB(AMALI)'!$G146,'PB(AMALI)'!$R146,'PB(AMALI)'!$AC146)*PBAMALI1%,"")</f>
        <v/>
      </c>
      <c r="S146" s="469" t="str">
        <f>IFERROR(AVERAGE('PB(AMALI)'!$H146,'PB(AMALI)'!$S146,'PB(AMALI)'!$AD146)*PBAMALI2%,"")</f>
        <v/>
      </c>
      <c r="T146" s="469" t="str">
        <f>IFERROR(AVERAGE('PB(AMALI)'!$I146,'PB(AMALI)'!$T146,'PB(AMALI)'!$AE146)*PBAMALI3%,"")</f>
        <v/>
      </c>
      <c r="U146" s="469" t="str">
        <f>IFERROR(AVERAGE('PB(AMALI)'!$J146,'PB(AMALI)'!$U146,'PB(AMALI)'!$AF146)*PBAMALI4%,"")</f>
        <v/>
      </c>
      <c r="V146" s="469" t="str">
        <f>IFERROR(AVERAGE('PB(AMALI)'!$K146,'PB(AMALI)'!$V146,'PB(AMALI)'!$AG146)*PBAMALI5%,"")</f>
        <v/>
      </c>
      <c r="W146" s="469" t="str">
        <f>IFERROR(AVERAGE('PB(AMALI)'!$L146,'PB(AMALI)'!$W146,'PB(AMALI)'!$AH146)*PBAMALI6%,"")</f>
        <v/>
      </c>
      <c r="X146" s="469" t="str">
        <f>IFERROR(AVERAGE('PB(AMALI)'!$M146,'PB(AMALI)'!$X146,'[3]PB(AMALI'!$AG146)*PBAMALI7%,"")</f>
        <v/>
      </c>
      <c r="Y146" s="469" t="str">
        <f>IFERROR(AVERAGE('PB(AMALI)'!$N146,'PB(AMALI)'!$Y146,'PB(AMALI)'!$AJ146)*PBAMALI8%,"")</f>
        <v/>
      </c>
      <c r="Z146" s="469" t="str">
        <f>IFERROR(AVERAGE('PB(AMALI)'!$O146,'PB(AMALI)'!$Z146,'PB(AMALI)'!$AK146)*PBAMALI9%,"")</f>
        <v/>
      </c>
      <c r="AA146" s="469" t="str">
        <f>IFERROR(AVERAGE('PB(AMALI)'!$P146,'PB(AMALI)'!$AA146,'PB(AMALI)'!$AL146)*PBAMALI10%,"")</f>
        <v/>
      </c>
      <c r="AB146" s="470" t="str">
        <f t="shared" si="7"/>
        <v/>
      </c>
      <c r="AC146" s="474" t="str">
        <f t="shared" si="8"/>
        <v/>
      </c>
    </row>
    <row r="147" spans="1:29" ht="19.899999999999999" customHeight="1">
      <c r="A147" s="6">
        <v>136</v>
      </c>
      <c r="B147" s="425" t="str">
        <f>IF(OR(F147=0,F147=""),"",'DAFTAR PELAJAR'!B143)</f>
        <v/>
      </c>
      <c r="C147" s="381" t="str">
        <f>IF(OR(F147=0,F147=""),"",'DAFTAR PELAJAR'!C143)</f>
        <v/>
      </c>
      <c r="D147" s="472" t="str">
        <f>IF(OR(F147=0,F147=""),"",'DAFTAR PELAJAR'!D143)</f>
        <v/>
      </c>
      <c r="E147" s="381" t="str">
        <f>IF(OR(F147=0,F147=""),"",'DAFTAR PELAJAR'!E143)</f>
        <v/>
      </c>
      <c r="F147" s="473" t="str">
        <f>IF('DAFTAR PELAJAR'!J143=0,"",'DAFTAR PELAJAR'!J143)</f>
        <v/>
      </c>
      <c r="G147" s="4" t="str">
        <f>IFERROR(AVERAGE('PB(TEORI)'!$G147,'PB(TEORI)'!$R147,'PB(TEORI)'!$AC147)*PBTEORI1%,"")</f>
        <v/>
      </c>
      <c r="H147" s="456" t="str">
        <f>IFERROR(AVERAGE('PB(TEORI)'!$H147,'PB(TEORI)'!$S147,'PB(TEORI)'!$AD147)*PBTEORI2%,"")</f>
        <v/>
      </c>
      <c r="I147" s="456" t="str">
        <f>IFERROR(AVERAGE('PB(TEORI)'!$I147,'PB(TEORI)'!$T147,'PB(TEORI)'!$AE147)*PBTEORI3%,"")</f>
        <v/>
      </c>
      <c r="J147" s="456" t="str">
        <f>IFERROR(AVERAGE('PB(TEORI)'!$J147,'PB(TEORI)'!$U147,'PB(TEORI)'!$AF147)*PBTEORI4%,"")</f>
        <v/>
      </c>
      <c r="K147" s="456" t="str">
        <f>IFERROR(AVERAGE('PB(TEORI)'!$K147,'PB(TEORI)'!$V147,'PB(TEORI)'!$AG147)*PBTEORI5%,"")</f>
        <v/>
      </c>
      <c r="L147" s="456" t="str">
        <f>IFERROR(AVERAGE('PB(TEORI)'!$L147,'PB(TEORI)'!$W147,'PB(TEORI)'!$AH147)*PBTEORI6%,"")</f>
        <v/>
      </c>
      <c r="M147" s="456" t="str">
        <f>IFERROR(AVERAGE('PB(TEORI)'!$M147,'PB(TEORI)'!$X147,'[2]PB(TEORI'!$AG147)*PBTEORI7%,"")</f>
        <v/>
      </c>
      <c r="N147" s="467" t="str">
        <f>IFERROR(AVERAGE('PB(TEORI)'!$N147,'PB(TEORI)'!$Y147,'PB(TEORI)'!$AJ147)*PBTEORI8%,"")</f>
        <v/>
      </c>
      <c r="O147" s="467" t="str">
        <f>IFERROR(AVERAGE('PB(TEORI)'!$O147,'PB(TEORI)'!$Z147,'PB(TEORI)'!$AK147)*PBTEORI9%,"")</f>
        <v/>
      </c>
      <c r="P147" s="467" t="str">
        <f>IFERROR(AVERAGE('PB(TEORI)'!$P147,'PB(TEORI)'!$AA147,'PB(TEORI)'!$AL147)*PBTEORI10%,"")</f>
        <v/>
      </c>
      <c r="Q147" s="468" t="str">
        <f t="shared" si="6"/>
        <v/>
      </c>
      <c r="R147" s="469" t="str">
        <f>IFERROR(AVERAGE('PB(AMALI)'!$G147,'PB(AMALI)'!$R147,'PB(AMALI)'!$AC147)*PBAMALI1%,"")</f>
        <v/>
      </c>
      <c r="S147" s="469" t="str">
        <f>IFERROR(AVERAGE('PB(AMALI)'!$H147,'PB(AMALI)'!$S147,'PB(AMALI)'!$AD147)*PBAMALI2%,"")</f>
        <v/>
      </c>
      <c r="T147" s="469" t="str">
        <f>IFERROR(AVERAGE('PB(AMALI)'!$I147,'PB(AMALI)'!$T147,'PB(AMALI)'!$AE147)*PBAMALI3%,"")</f>
        <v/>
      </c>
      <c r="U147" s="469" t="str">
        <f>IFERROR(AVERAGE('PB(AMALI)'!$J147,'PB(AMALI)'!$U147,'PB(AMALI)'!$AF147)*PBAMALI4%,"")</f>
        <v/>
      </c>
      <c r="V147" s="469" t="str">
        <f>IFERROR(AVERAGE('PB(AMALI)'!$K147,'PB(AMALI)'!$V147,'PB(AMALI)'!$AG147)*PBAMALI5%,"")</f>
        <v/>
      </c>
      <c r="W147" s="469" t="str">
        <f>IFERROR(AVERAGE('PB(AMALI)'!$L147,'PB(AMALI)'!$W147,'PB(AMALI)'!$AH147)*PBAMALI6%,"")</f>
        <v/>
      </c>
      <c r="X147" s="469" t="str">
        <f>IFERROR(AVERAGE('PB(AMALI)'!$M147,'PB(AMALI)'!$X147,'[3]PB(AMALI'!$AG147)*PBAMALI7%,"")</f>
        <v/>
      </c>
      <c r="Y147" s="469" t="str">
        <f>IFERROR(AVERAGE('PB(AMALI)'!$N147,'PB(AMALI)'!$Y147,'PB(AMALI)'!$AJ147)*PBAMALI8%,"")</f>
        <v/>
      </c>
      <c r="Z147" s="469" t="str">
        <f>IFERROR(AVERAGE('PB(AMALI)'!$O147,'PB(AMALI)'!$Z147,'PB(AMALI)'!$AK147)*PBAMALI9%,"")</f>
        <v/>
      </c>
      <c r="AA147" s="469" t="str">
        <f>IFERROR(AVERAGE('PB(AMALI)'!$P147,'PB(AMALI)'!$AA147,'PB(AMALI)'!$AL147)*PBAMALI10%,"")</f>
        <v/>
      </c>
      <c r="AB147" s="470" t="str">
        <f t="shared" si="7"/>
        <v/>
      </c>
      <c r="AC147" s="474" t="str">
        <f t="shared" si="8"/>
        <v/>
      </c>
    </row>
    <row r="148" spans="1:29" ht="19.899999999999999" customHeight="1">
      <c r="A148" s="6">
        <v>137</v>
      </c>
      <c r="B148" s="425" t="str">
        <f>IF(OR(F148=0,F148=""),"",'DAFTAR PELAJAR'!B144)</f>
        <v/>
      </c>
      <c r="C148" s="381" t="str">
        <f>IF(OR(F148=0,F148=""),"",'DAFTAR PELAJAR'!C144)</f>
        <v/>
      </c>
      <c r="D148" s="472" t="str">
        <f>IF(OR(F148=0,F148=""),"",'DAFTAR PELAJAR'!D144)</f>
        <v/>
      </c>
      <c r="E148" s="381" t="str">
        <f>IF(OR(F148=0,F148=""),"",'DAFTAR PELAJAR'!E144)</f>
        <v/>
      </c>
      <c r="F148" s="473" t="str">
        <f>IF('DAFTAR PELAJAR'!J144=0,"",'DAFTAR PELAJAR'!J144)</f>
        <v/>
      </c>
      <c r="G148" s="4" t="str">
        <f>IFERROR(AVERAGE('PB(TEORI)'!$G148,'PB(TEORI)'!$R148,'PB(TEORI)'!$AC148)*PBTEORI1%,"")</f>
        <v/>
      </c>
      <c r="H148" s="456" t="str">
        <f>IFERROR(AVERAGE('PB(TEORI)'!$H148,'PB(TEORI)'!$S148,'PB(TEORI)'!$AD148)*PBTEORI2%,"")</f>
        <v/>
      </c>
      <c r="I148" s="456" t="str">
        <f>IFERROR(AVERAGE('PB(TEORI)'!$I148,'PB(TEORI)'!$T148,'PB(TEORI)'!$AE148)*PBTEORI3%,"")</f>
        <v/>
      </c>
      <c r="J148" s="456" t="str">
        <f>IFERROR(AVERAGE('PB(TEORI)'!$J148,'PB(TEORI)'!$U148,'PB(TEORI)'!$AF148)*PBTEORI4%,"")</f>
        <v/>
      </c>
      <c r="K148" s="456" t="str">
        <f>IFERROR(AVERAGE('PB(TEORI)'!$K148,'PB(TEORI)'!$V148,'PB(TEORI)'!$AG148)*PBTEORI5%,"")</f>
        <v/>
      </c>
      <c r="L148" s="456" t="str">
        <f>IFERROR(AVERAGE('PB(TEORI)'!$L148,'PB(TEORI)'!$W148,'PB(TEORI)'!$AH148)*PBTEORI6%,"")</f>
        <v/>
      </c>
      <c r="M148" s="456" t="str">
        <f>IFERROR(AVERAGE('PB(TEORI)'!$M148,'PB(TEORI)'!$X148,'[2]PB(TEORI'!$AG148)*PBTEORI7%,"")</f>
        <v/>
      </c>
      <c r="N148" s="467" t="str">
        <f>IFERROR(AVERAGE('PB(TEORI)'!$N148,'PB(TEORI)'!$Y148,'PB(TEORI)'!$AJ148)*PBTEORI8%,"")</f>
        <v/>
      </c>
      <c r="O148" s="467" t="str">
        <f>IFERROR(AVERAGE('PB(TEORI)'!$O148,'PB(TEORI)'!$Z148,'PB(TEORI)'!$AK148)*PBTEORI9%,"")</f>
        <v/>
      </c>
      <c r="P148" s="467" t="str">
        <f>IFERROR(AVERAGE('PB(TEORI)'!$P148,'PB(TEORI)'!$AA148,'PB(TEORI)'!$AL148)*PBTEORI10%,"")</f>
        <v/>
      </c>
      <c r="Q148" s="468" t="str">
        <f t="shared" si="6"/>
        <v/>
      </c>
      <c r="R148" s="469" t="str">
        <f>IFERROR(AVERAGE('PB(AMALI)'!$G148,'PB(AMALI)'!$R148,'PB(AMALI)'!$AC148)*PBAMALI1%,"")</f>
        <v/>
      </c>
      <c r="S148" s="469" t="str">
        <f>IFERROR(AVERAGE('PB(AMALI)'!$H148,'PB(AMALI)'!$S148,'PB(AMALI)'!$AD148)*PBAMALI2%,"")</f>
        <v/>
      </c>
      <c r="T148" s="469" t="str">
        <f>IFERROR(AVERAGE('PB(AMALI)'!$I148,'PB(AMALI)'!$T148,'PB(AMALI)'!$AE148)*PBAMALI3%,"")</f>
        <v/>
      </c>
      <c r="U148" s="469" t="str">
        <f>IFERROR(AVERAGE('PB(AMALI)'!$J148,'PB(AMALI)'!$U148,'PB(AMALI)'!$AF148)*PBAMALI4%,"")</f>
        <v/>
      </c>
      <c r="V148" s="469" t="str">
        <f>IFERROR(AVERAGE('PB(AMALI)'!$K148,'PB(AMALI)'!$V148,'PB(AMALI)'!$AG148)*PBAMALI5%,"")</f>
        <v/>
      </c>
      <c r="W148" s="469" t="str">
        <f>IFERROR(AVERAGE('PB(AMALI)'!$L148,'PB(AMALI)'!$W148,'PB(AMALI)'!$AH148)*PBAMALI6%,"")</f>
        <v/>
      </c>
      <c r="X148" s="469" t="str">
        <f>IFERROR(AVERAGE('PB(AMALI)'!$M148,'PB(AMALI)'!$X148,'[3]PB(AMALI'!$AG148)*PBAMALI7%,"")</f>
        <v/>
      </c>
      <c r="Y148" s="469" t="str">
        <f>IFERROR(AVERAGE('PB(AMALI)'!$N148,'PB(AMALI)'!$Y148,'PB(AMALI)'!$AJ148)*PBAMALI8%,"")</f>
        <v/>
      </c>
      <c r="Z148" s="469" t="str">
        <f>IFERROR(AVERAGE('PB(AMALI)'!$O148,'PB(AMALI)'!$Z148,'PB(AMALI)'!$AK148)*PBAMALI9%,"")</f>
        <v/>
      </c>
      <c r="AA148" s="469" t="str">
        <f>IFERROR(AVERAGE('PB(AMALI)'!$P148,'PB(AMALI)'!$AA148,'PB(AMALI)'!$AL148)*PBAMALI10%,"")</f>
        <v/>
      </c>
      <c r="AB148" s="470" t="str">
        <f t="shared" si="7"/>
        <v/>
      </c>
      <c r="AC148" s="474" t="str">
        <f t="shared" si="8"/>
        <v/>
      </c>
    </row>
    <row r="149" spans="1:29" ht="19.899999999999999" customHeight="1">
      <c r="A149" s="6">
        <v>138</v>
      </c>
      <c r="B149" s="425" t="str">
        <f>IF(OR(F149=0,F149=""),"",'DAFTAR PELAJAR'!B145)</f>
        <v/>
      </c>
      <c r="C149" s="381" t="str">
        <f>IF(OR(F149=0,F149=""),"",'DAFTAR PELAJAR'!C145)</f>
        <v/>
      </c>
      <c r="D149" s="472" t="str">
        <f>IF(OR(F149=0,F149=""),"",'DAFTAR PELAJAR'!D145)</f>
        <v/>
      </c>
      <c r="E149" s="381" t="str">
        <f>IF(OR(F149=0,F149=""),"",'DAFTAR PELAJAR'!E145)</f>
        <v/>
      </c>
      <c r="F149" s="473" t="str">
        <f>IF('DAFTAR PELAJAR'!J145=0,"",'DAFTAR PELAJAR'!J145)</f>
        <v/>
      </c>
      <c r="G149" s="4" t="str">
        <f>IFERROR(AVERAGE('PB(TEORI)'!$G149,'PB(TEORI)'!$R149,'PB(TEORI)'!$AC149)*PBTEORI1%,"")</f>
        <v/>
      </c>
      <c r="H149" s="456" t="str">
        <f>IFERROR(AVERAGE('PB(TEORI)'!$H149,'PB(TEORI)'!$S149,'PB(TEORI)'!$AD149)*PBTEORI2%,"")</f>
        <v/>
      </c>
      <c r="I149" s="456" t="str">
        <f>IFERROR(AVERAGE('PB(TEORI)'!$I149,'PB(TEORI)'!$T149,'PB(TEORI)'!$AE149)*PBTEORI3%,"")</f>
        <v/>
      </c>
      <c r="J149" s="456" t="str">
        <f>IFERROR(AVERAGE('PB(TEORI)'!$J149,'PB(TEORI)'!$U149,'PB(TEORI)'!$AF149)*PBTEORI4%,"")</f>
        <v/>
      </c>
      <c r="K149" s="456" t="str">
        <f>IFERROR(AVERAGE('PB(TEORI)'!$K149,'PB(TEORI)'!$V149,'PB(TEORI)'!$AG149)*PBTEORI5%,"")</f>
        <v/>
      </c>
      <c r="L149" s="456" t="str">
        <f>IFERROR(AVERAGE('PB(TEORI)'!$L149,'PB(TEORI)'!$W149,'PB(TEORI)'!$AH149)*PBTEORI6%,"")</f>
        <v/>
      </c>
      <c r="M149" s="456" t="str">
        <f>IFERROR(AVERAGE('PB(TEORI)'!$M149,'PB(TEORI)'!$X149,'[2]PB(TEORI'!$AG149)*PBTEORI7%,"")</f>
        <v/>
      </c>
      <c r="N149" s="467" t="str">
        <f>IFERROR(AVERAGE('PB(TEORI)'!$N149,'PB(TEORI)'!$Y149,'PB(TEORI)'!$AJ149)*PBTEORI8%,"")</f>
        <v/>
      </c>
      <c r="O149" s="467" t="str">
        <f>IFERROR(AVERAGE('PB(TEORI)'!$O149,'PB(TEORI)'!$Z149,'PB(TEORI)'!$AK149)*PBTEORI9%,"")</f>
        <v/>
      </c>
      <c r="P149" s="467" t="str">
        <f>IFERROR(AVERAGE('PB(TEORI)'!$P149,'PB(TEORI)'!$AA149,'PB(TEORI)'!$AL149)*PBTEORI10%,"")</f>
        <v/>
      </c>
      <c r="Q149" s="468" t="str">
        <f t="shared" si="6"/>
        <v/>
      </c>
      <c r="R149" s="469" t="str">
        <f>IFERROR(AVERAGE('PB(AMALI)'!$G149,'PB(AMALI)'!$R149,'PB(AMALI)'!$AC149)*PBAMALI1%,"")</f>
        <v/>
      </c>
      <c r="S149" s="469" t="str">
        <f>IFERROR(AVERAGE('PB(AMALI)'!$H149,'PB(AMALI)'!$S149,'PB(AMALI)'!$AD149)*PBAMALI2%,"")</f>
        <v/>
      </c>
      <c r="T149" s="469" t="str">
        <f>IFERROR(AVERAGE('PB(AMALI)'!$I149,'PB(AMALI)'!$T149,'PB(AMALI)'!$AE149)*PBAMALI3%,"")</f>
        <v/>
      </c>
      <c r="U149" s="469" t="str">
        <f>IFERROR(AVERAGE('PB(AMALI)'!$J149,'PB(AMALI)'!$U149,'PB(AMALI)'!$AF149)*PBAMALI4%,"")</f>
        <v/>
      </c>
      <c r="V149" s="469" t="str">
        <f>IFERROR(AVERAGE('PB(AMALI)'!$K149,'PB(AMALI)'!$V149,'PB(AMALI)'!$AG149)*PBAMALI5%,"")</f>
        <v/>
      </c>
      <c r="W149" s="469" t="str">
        <f>IFERROR(AVERAGE('PB(AMALI)'!$L149,'PB(AMALI)'!$W149,'PB(AMALI)'!$AH149)*PBAMALI6%,"")</f>
        <v/>
      </c>
      <c r="X149" s="469" t="str">
        <f>IFERROR(AVERAGE('PB(AMALI)'!$M149,'PB(AMALI)'!$X149,'[3]PB(AMALI'!$AG149)*PBAMALI7%,"")</f>
        <v/>
      </c>
      <c r="Y149" s="469" t="str">
        <f>IFERROR(AVERAGE('PB(AMALI)'!$N149,'PB(AMALI)'!$Y149,'PB(AMALI)'!$AJ149)*PBAMALI8%,"")</f>
        <v/>
      </c>
      <c r="Z149" s="469" t="str">
        <f>IFERROR(AVERAGE('PB(AMALI)'!$O149,'PB(AMALI)'!$Z149,'PB(AMALI)'!$AK149)*PBAMALI9%,"")</f>
        <v/>
      </c>
      <c r="AA149" s="469" t="str">
        <f>IFERROR(AVERAGE('PB(AMALI)'!$P149,'PB(AMALI)'!$AA149,'PB(AMALI)'!$AL149)*PBAMALI10%,"")</f>
        <v/>
      </c>
      <c r="AB149" s="470" t="str">
        <f t="shared" si="7"/>
        <v/>
      </c>
      <c r="AC149" s="474" t="str">
        <f t="shared" si="8"/>
        <v/>
      </c>
    </row>
    <row r="150" spans="1:29" ht="19.899999999999999" customHeight="1">
      <c r="A150" s="6">
        <v>139</v>
      </c>
      <c r="B150" s="425" t="str">
        <f>IF(OR(F150=0,F150=""),"",'DAFTAR PELAJAR'!B146)</f>
        <v/>
      </c>
      <c r="C150" s="381" t="str">
        <f>IF(OR(F150=0,F150=""),"",'DAFTAR PELAJAR'!C146)</f>
        <v/>
      </c>
      <c r="D150" s="472" t="str">
        <f>IF(OR(F150=0,F150=""),"",'DAFTAR PELAJAR'!D146)</f>
        <v/>
      </c>
      <c r="E150" s="381" t="str">
        <f>IF(OR(F150=0,F150=""),"",'DAFTAR PELAJAR'!E146)</f>
        <v/>
      </c>
      <c r="F150" s="473" t="str">
        <f>IF('DAFTAR PELAJAR'!J146=0,"",'DAFTAR PELAJAR'!J146)</f>
        <v/>
      </c>
      <c r="G150" s="4" t="str">
        <f>IFERROR(AVERAGE('PB(TEORI)'!$G150,'PB(TEORI)'!$R150,'PB(TEORI)'!$AC150)*PBTEORI1%,"")</f>
        <v/>
      </c>
      <c r="H150" s="456" t="str">
        <f>IFERROR(AVERAGE('PB(TEORI)'!$H150,'PB(TEORI)'!$S150,'PB(TEORI)'!$AD150)*PBTEORI2%,"")</f>
        <v/>
      </c>
      <c r="I150" s="456" t="str">
        <f>IFERROR(AVERAGE('PB(TEORI)'!$I150,'PB(TEORI)'!$T150,'PB(TEORI)'!$AE150)*PBTEORI3%,"")</f>
        <v/>
      </c>
      <c r="J150" s="456" t="str">
        <f>IFERROR(AVERAGE('PB(TEORI)'!$J150,'PB(TEORI)'!$U150,'PB(TEORI)'!$AF150)*PBTEORI4%,"")</f>
        <v/>
      </c>
      <c r="K150" s="456" t="str">
        <f>IFERROR(AVERAGE('PB(TEORI)'!$K150,'PB(TEORI)'!$V150,'PB(TEORI)'!$AG150)*PBTEORI5%,"")</f>
        <v/>
      </c>
      <c r="L150" s="456" t="str">
        <f>IFERROR(AVERAGE('PB(TEORI)'!$L150,'PB(TEORI)'!$W150,'PB(TEORI)'!$AH150)*PBTEORI6%,"")</f>
        <v/>
      </c>
      <c r="M150" s="456" t="str">
        <f>IFERROR(AVERAGE('PB(TEORI)'!$M150,'PB(TEORI)'!$X150,'[2]PB(TEORI'!$AG150)*PBTEORI7%,"")</f>
        <v/>
      </c>
      <c r="N150" s="467" t="str">
        <f>IFERROR(AVERAGE('PB(TEORI)'!$N150,'PB(TEORI)'!$Y150,'PB(TEORI)'!$AJ150)*PBTEORI8%,"")</f>
        <v/>
      </c>
      <c r="O150" s="467" t="str">
        <f>IFERROR(AVERAGE('PB(TEORI)'!$O150,'PB(TEORI)'!$Z150,'PB(TEORI)'!$AK150)*PBTEORI9%,"")</f>
        <v/>
      </c>
      <c r="P150" s="467" t="str">
        <f>IFERROR(AVERAGE('PB(TEORI)'!$P150,'PB(TEORI)'!$AA150,'PB(TEORI)'!$AL150)*PBTEORI10%,"")</f>
        <v/>
      </c>
      <c r="Q150" s="468" t="str">
        <f t="shared" si="6"/>
        <v/>
      </c>
      <c r="R150" s="469" t="str">
        <f>IFERROR(AVERAGE('PB(AMALI)'!$G150,'PB(AMALI)'!$R150,'PB(AMALI)'!$AC150)*PBAMALI1%,"")</f>
        <v/>
      </c>
      <c r="S150" s="469" t="str">
        <f>IFERROR(AVERAGE('PB(AMALI)'!$H150,'PB(AMALI)'!$S150,'PB(AMALI)'!$AD150)*PBAMALI2%,"")</f>
        <v/>
      </c>
      <c r="T150" s="469" t="str">
        <f>IFERROR(AVERAGE('PB(AMALI)'!$I150,'PB(AMALI)'!$T150,'PB(AMALI)'!$AE150)*PBAMALI3%,"")</f>
        <v/>
      </c>
      <c r="U150" s="469" t="str">
        <f>IFERROR(AVERAGE('PB(AMALI)'!$J150,'PB(AMALI)'!$U150,'PB(AMALI)'!$AF150)*PBAMALI4%,"")</f>
        <v/>
      </c>
      <c r="V150" s="469" t="str">
        <f>IFERROR(AVERAGE('PB(AMALI)'!$K150,'PB(AMALI)'!$V150,'PB(AMALI)'!$AG150)*PBAMALI5%,"")</f>
        <v/>
      </c>
      <c r="W150" s="469" t="str">
        <f>IFERROR(AVERAGE('PB(AMALI)'!$L150,'PB(AMALI)'!$W150,'PB(AMALI)'!$AH150)*PBAMALI6%,"")</f>
        <v/>
      </c>
      <c r="X150" s="469" t="str">
        <f>IFERROR(AVERAGE('PB(AMALI)'!$M150,'PB(AMALI)'!$X150,'[3]PB(AMALI'!$AG150)*PBAMALI7%,"")</f>
        <v/>
      </c>
      <c r="Y150" s="469" t="str">
        <f>IFERROR(AVERAGE('PB(AMALI)'!$N150,'PB(AMALI)'!$Y150,'PB(AMALI)'!$AJ150)*PBAMALI8%,"")</f>
        <v/>
      </c>
      <c r="Z150" s="469" t="str">
        <f>IFERROR(AVERAGE('PB(AMALI)'!$O150,'PB(AMALI)'!$Z150,'PB(AMALI)'!$AK150)*PBAMALI9%,"")</f>
        <v/>
      </c>
      <c r="AA150" s="469" t="str">
        <f>IFERROR(AVERAGE('PB(AMALI)'!$P150,'PB(AMALI)'!$AA150,'PB(AMALI)'!$AL150)*PBAMALI10%,"")</f>
        <v/>
      </c>
      <c r="AB150" s="470" t="str">
        <f t="shared" si="7"/>
        <v/>
      </c>
      <c r="AC150" s="474" t="str">
        <f t="shared" si="8"/>
        <v/>
      </c>
    </row>
    <row r="151" spans="1:29" ht="19.899999999999999" customHeight="1">
      <c r="A151" s="6">
        <v>140</v>
      </c>
      <c r="B151" s="425" t="str">
        <f>IF(OR(F151=0,F151=""),"",'DAFTAR PELAJAR'!B147)</f>
        <v/>
      </c>
      <c r="C151" s="381" t="str">
        <f>IF(OR(F151=0,F151=""),"",'DAFTAR PELAJAR'!C147)</f>
        <v/>
      </c>
      <c r="D151" s="472" t="str">
        <f>IF(OR(F151=0,F151=""),"",'DAFTAR PELAJAR'!D147)</f>
        <v/>
      </c>
      <c r="E151" s="381" t="str">
        <f>IF(OR(F151=0,F151=""),"",'DAFTAR PELAJAR'!E147)</f>
        <v/>
      </c>
      <c r="F151" s="473" t="str">
        <f>IF('DAFTAR PELAJAR'!J147=0,"",'DAFTAR PELAJAR'!J147)</f>
        <v/>
      </c>
      <c r="G151" s="4" t="str">
        <f>IFERROR(AVERAGE('PB(TEORI)'!$G151,'PB(TEORI)'!$R151,'PB(TEORI)'!$AC151)*PBTEORI1%,"")</f>
        <v/>
      </c>
      <c r="H151" s="456" t="str">
        <f>IFERROR(AVERAGE('PB(TEORI)'!$H151,'PB(TEORI)'!$S151,'PB(TEORI)'!$AD151)*PBTEORI2%,"")</f>
        <v/>
      </c>
      <c r="I151" s="456" t="str">
        <f>IFERROR(AVERAGE('PB(TEORI)'!$I151,'PB(TEORI)'!$T151,'PB(TEORI)'!$AE151)*PBTEORI3%,"")</f>
        <v/>
      </c>
      <c r="J151" s="456" t="str">
        <f>IFERROR(AVERAGE('PB(TEORI)'!$J151,'PB(TEORI)'!$U151,'PB(TEORI)'!$AF151)*PBTEORI4%,"")</f>
        <v/>
      </c>
      <c r="K151" s="456" t="str">
        <f>IFERROR(AVERAGE('PB(TEORI)'!$K151,'PB(TEORI)'!$V151,'PB(TEORI)'!$AG151)*PBTEORI5%,"")</f>
        <v/>
      </c>
      <c r="L151" s="456" t="str">
        <f>IFERROR(AVERAGE('PB(TEORI)'!$L151,'PB(TEORI)'!$W151,'PB(TEORI)'!$AH151)*PBTEORI6%,"")</f>
        <v/>
      </c>
      <c r="M151" s="456" t="str">
        <f>IFERROR(AVERAGE('PB(TEORI)'!$M151,'PB(TEORI)'!$X151,'[2]PB(TEORI'!$AG151)*PBTEORI7%,"")</f>
        <v/>
      </c>
      <c r="N151" s="467" t="str">
        <f>IFERROR(AVERAGE('PB(TEORI)'!$N151,'PB(TEORI)'!$Y151,'PB(TEORI)'!$AJ151)*PBTEORI8%,"")</f>
        <v/>
      </c>
      <c r="O151" s="467" t="str">
        <f>IFERROR(AVERAGE('PB(TEORI)'!$O151,'PB(TEORI)'!$Z151,'PB(TEORI)'!$AK151)*PBTEORI9%,"")</f>
        <v/>
      </c>
      <c r="P151" s="467" t="str">
        <f>IFERROR(AVERAGE('PB(TEORI)'!$P151,'PB(TEORI)'!$AA151,'PB(TEORI)'!$AL151)*PBTEORI10%,"")</f>
        <v/>
      </c>
      <c r="Q151" s="468" t="str">
        <f t="shared" si="6"/>
        <v/>
      </c>
      <c r="R151" s="469" t="str">
        <f>IFERROR(AVERAGE('PB(AMALI)'!$G151,'PB(AMALI)'!$R151,'PB(AMALI)'!$AC151)*PBAMALI1%,"")</f>
        <v/>
      </c>
      <c r="S151" s="469" t="str">
        <f>IFERROR(AVERAGE('PB(AMALI)'!$H151,'PB(AMALI)'!$S151,'PB(AMALI)'!$AD151)*PBAMALI2%,"")</f>
        <v/>
      </c>
      <c r="T151" s="469" t="str">
        <f>IFERROR(AVERAGE('PB(AMALI)'!$I151,'PB(AMALI)'!$T151,'PB(AMALI)'!$AE151)*PBAMALI3%,"")</f>
        <v/>
      </c>
      <c r="U151" s="469" t="str">
        <f>IFERROR(AVERAGE('PB(AMALI)'!$J151,'PB(AMALI)'!$U151,'PB(AMALI)'!$AF151)*PBAMALI4%,"")</f>
        <v/>
      </c>
      <c r="V151" s="469" t="str">
        <f>IFERROR(AVERAGE('PB(AMALI)'!$K151,'PB(AMALI)'!$V151,'PB(AMALI)'!$AG151)*PBAMALI5%,"")</f>
        <v/>
      </c>
      <c r="W151" s="469" t="str">
        <f>IFERROR(AVERAGE('PB(AMALI)'!$L151,'PB(AMALI)'!$W151,'PB(AMALI)'!$AH151)*PBAMALI6%,"")</f>
        <v/>
      </c>
      <c r="X151" s="469" t="str">
        <f>IFERROR(AVERAGE('PB(AMALI)'!$M151,'PB(AMALI)'!$X151,'[3]PB(AMALI'!$AG151)*PBAMALI7%,"")</f>
        <v/>
      </c>
      <c r="Y151" s="469" t="str">
        <f>IFERROR(AVERAGE('PB(AMALI)'!$N151,'PB(AMALI)'!$Y151,'PB(AMALI)'!$AJ151)*PBAMALI8%,"")</f>
        <v/>
      </c>
      <c r="Z151" s="469" t="str">
        <f>IFERROR(AVERAGE('PB(AMALI)'!$O151,'PB(AMALI)'!$Z151,'PB(AMALI)'!$AK151)*PBAMALI9%,"")</f>
        <v/>
      </c>
      <c r="AA151" s="469" t="str">
        <f>IFERROR(AVERAGE('PB(AMALI)'!$P151,'PB(AMALI)'!$AA151,'PB(AMALI)'!$AL151)*PBAMALI10%,"")</f>
        <v/>
      </c>
      <c r="AB151" s="470" t="str">
        <f t="shared" si="7"/>
        <v/>
      </c>
      <c r="AC151" s="474" t="str">
        <f t="shared" si="8"/>
        <v/>
      </c>
    </row>
    <row r="152" spans="1:29" ht="19.899999999999999" customHeight="1">
      <c r="A152" s="6">
        <v>141</v>
      </c>
      <c r="B152" s="425" t="str">
        <f>IF(OR(F152=0,F152=""),"",'DAFTAR PELAJAR'!B148)</f>
        <v/>
      </c>
      <c r="C152" s="381" t="str">
        <f>IF(OR(F152=0,F152=""),"",'DAFTAR PELAJAR'!C148)</f>
        <v/>
      </c>
      <c r="D152" s="472" t="str">
        <f>IF(OR(F152=0,F152=""),"",'DAFTAR PELAJAR'!D148)</f>
        <v/>
      </c>
      <c r="E152" s="381" t="str">
        <f>IF(OR(F152=0,F152=""),"",'DAFTAR PELAJAR'!E148)</f>
        <v/>
      </c>
      <c r="F152" s="473" t="str">
        <f>IF('DAFTAR PELAJAR'!J148=0,"",'DAFTAR PELAJAR'!J148)</f>
        <v/>
      </c>
      <c r="G152" s="4" t="str">
        <f>IFERROR(AVERAGE('PB(TEORI)'!$G152,'PB(TEORI)'!$R152,'PB(TEORI)'!$AC152)*PBTEORI1%,"")</f>
        <v/>
      </c>
      <c r="H152" s="456" t="str">
        <f>IFERROR(AVERAGE('PB(TEORI)'!$H152,'PB(TEORI)'!$S152,'PB(TEORI)'!$AD152)*PBTEORI2%,"")</f>
        <v/>
      </c>
      <c r="I152" s="456" t="str">
        <f>IFERROR(AVERAGE('PB(TEORI)'!$I152,'PB(TEORI)'!$T152,'PB(TEORI)'!$AE152)*PBTEORI3%,"")</f>
        <v/>
      </c>
      <c r="J152" s="456" t="str">
        <f>IFERROR(AVERAGE('PB(TEORI)'!$J152,'PB(TEORI)'!$U152,'PB(TEORI)'!$AF152)*PBTEORI4%,"")</f>
        <v/>
      </c>
      <c r="K152" s="456" t="str">
        <f>IFERROR(AVERAGE('PB(TEORI)'!$K152,'PB(TEORI)'!$V152,'PB(TEORI)'!$AG152)*PBTEORI5%,"")</f>
        <v/>
      </c>
      <c r="L152" s="456" t="str">
        <f>IFERROR(AVERAGE('PB(TEORI)'!$L152,'PB(TEORI)'!$W152,'PB(TEORI)'!$AH152)*PBTEORI6%,"")</f>
        <v/>
      </c>
      <c r="M152" s="456" t="str">
        <f>IFERROR(AVERAGE('PB(TEORI)'!$M152,'PB(TEORI)'!$X152,'[2]PB(TEORI'!$AG152)*PBTEORI7%,"")</f>
        <v/>
      </c>
      <c r="N152" s="467" t="str">
        <f>IFERROR(AVERAGE('PB(TEORI)'!$N152,'PB(TEORI)'!$Y152,'PB(TEORI)'!$AJ152)*PBTEORI8%,"")</f>
        <v/>
      </c>
      <c r="O152" s="467" t="str">
        <f>IFERROR(AVERAGE('PB(TEORI)'!$O152,'PB(TEORI)'!$Z152,'PB(TEORI)'!$AK152)*PBTEORI9%,"")</f>
        <v/>
      </c>
      <c r="P152" s="467" t="str">
        <f>IFERROR(AVERAGE('PB(TEORI)'!$P152,'PB(TEORI)'!$AA152,'PB(TEORI)'!$AL152)*PBTEORI10%,"")</f>
        <v/>
      </c>
      <c r="Q152" s="468" t="str">
        <f t="shared" si="6"/>
        <v/>
      </c>
      <c r="R152" s="469" t="str">
        <f>IFERROR(AVERAGE('PB(AMALI)'!$G152,'PB(AMALI)'!$R152,'PB(AMALI)'!$AC152)*PBAMALI1%,"")</f>
        <v/>
      </c>
      <c r="S152" s="469" t="str">
        <f>IFERROR(AVERAGE('PB(AMALI)'!$H152,'PB(AMALI)'!$S152,'PB(AMALI)'!$AD152)*PBAMALI2%,"")</f>
        <v/>
      </c>
      <c r="T152" s="469" t="str">
        <f>IFERROR(AVERAGE('PB(AMALI)'!$I152,'PB(AMALI)'!$T152,'PB(AMALI)'!$AE152)*PBAMALI3%,"")</f>
        <v/>
      </c>
      <c r="U152" s="469" t="str">
        <f>IFERROR(AVERAGE('PB(AMALI)'!$J152,'PB(AMALI)'!$U152,'PB(AMALI)'!$AF152)*PBAMALI4%,"")</f>
        <v/>
      </c>
      <c r="V152" s="469" t="str">
        <f>IFERROR(AVERAGE('PB(AMALI)'!$K152,'PB(AMALI)'!$V152,'PB(AMALI)'!$AG152)*PBAMALI5%,"")</f>
        <v/>
      </c>
      <c r="W152" s="469" t="str">
        <f>IFERROR(AVERAGE('PB(AMALI)'!$L152,'PB(AMALI)'!$W152,'PB(AMALI)'!$AH152)*PBAMALI6%,"")</f>
        <v/>
      </c>
      <c r="X152" s="469" t="str">
        <f>IFERROR(AVERAGE('PB(AMALI)'!$M152,'PB(AMALI)'!$X152,'[3]PB(AMALI'!$AG152)*PBAMALI7%,"")</f>
        <v/>
      </c>
      <c r="Y152" s="469" t="str">
        <f>IFERROR(AVERAGE('PB(AMALI)'!$N152,'PB(AMALI)'!$Y152,'PB(AMALI)'!$AJ152)*PBAMALI8%,"")</f>
        <v/>
      </c>
      <c r="Z152" s="469" t="str">
        <f>IFERROR(AVERAGE('PB(AMALI)'!$O152,'PB(AMALI)'!$Z152,'PB(AMALI)'!$AK152)*PBAMALI9%,"")</f>
        <v/>
      </c>
      <c r="AA152" s="469" t="str">
        <f>IFERROR(AVERAGE('PB(AMALI)'!$P152,'PB(AMALI)'!$AA152,'PB(AMALI)'!$AL152)*PBAMALI10%,"")</f>
        <v/>
      </c>
      <c r="AB152" s="470" t="str">
        <f t="shared" si="7"/>
        <v/>
      </c>
      <c r="AC152" s="474" t="str">
        <f t="shared" si="8"/>
        <v/>
      </c>
    </row>
    <row r="153" spans="1:29" ht="19.899999999999999" customHeight="1">
      <c r="A153" s="6">
        <v>142</v>
      </c>
      <c r="B153" s="425" t="str">
        <f>IF(OR(F153=0,F153=""),"",'DAFTAR PELAJAR'!B149)</f>
        <v/>
      </c>
      <c r="C153" s="381" t="str">
        <f>IF(OR(F153=0,F153=""),"",'DAFTAR PELAJAR'!C149)</f>
        <v/>
      </c>
      <c r="D153" s="472" t="str">
        <f>IF(OR(F153=0,F153=""),"",'DAFTAR PELAJAR'!D149)</f>
        <v/>
      </c>
      <c r="E153" s="381" t="str">
        <f>IF(OR(F153=0,F153=""),"",'DAFTAR PELAJAR'!E149)</f>
        <v/>
      </c>
      <c r="F153" s="473" t="str">
        <f>IF('DAFTAR PELAJAR'!J149=0,"",'DAFTAR PELAJAR'!J149)</f>
        <v/>
      </c>
      <c r="G153" s="4" t="str">
        <f>IFERROR(AVERAGE('PB(TEORI)'!$G153,'PB(TEORI)'!$R153,'PB(TEORI)'!$AC153)*PBTEORI1%,"")</f>
        <v/>
      </c>
      <c r="H153" s="456" t="str">
        <f>IFERROR(AVERAGE('PB(TEORI)'!$H153,'PB(TEORI)'!$S153,'PB(TEORI)'!$AD153)*PBTEORI2%,"")</f>
        <v/>
      </c>
      <c r="I153" s="456" t="str">
        <f>IFERROR(AVERAGE('PB(TEORI)'!$I153,'PB(TEORI)'!$T153,'PB(TEORI)'!$AE153)*PBTEORI3%,"")</f>
        <v/>
      </c>
      <c r="J153" s="456" t="str">
        <f>IFERROR(AVERAGE('PB(TEORI)'!$J153,'PB(TEORI)'!$U153,'PB(TEORI)'!$AF153)*PBTEORI4%,"")</f>
        <v/>
      </c>
      <c r="K153" s="456" t="str">
        <f>IFERROR(AVERAGE('PB(TEORI)'!$K153,'PB(TEORI)'!$V153,'PB(TEORI)'!$AG153)*PBTEORI5%,"")</f>
        <v/>
      </c>
      <c r="L153" s="456" t="str">
        <f>IFERROR(AVERAGE('PB(TEORI)'!$L153,'PB(TEORI)'!$W153,'PB(TEORI)'!$AH153)*PBTEORI6%,"")</f>
        <v/>
      </c>
      <c r="M153" s="456" t="str">
        <f>IFERROR(AVERAGE('PB(TEORI)'!$M153,'PB(TEORI)'!$X153,'[2]PB(TEORI'!$AG153)*PBTEORI7%,"")</f>
        <v/>
      </c>
      <c r="N153" s="467" t="str">
        <f>IFERROR(AVERAGE('PB(TEORI)'!$N153,'PB(TEORI)'!$Y153,'PB(TEORI)'!$AJ153)*PBTEORI8%,"")</f>
        <v/>
      </c>
      <c r="O153" s="467" t="str">
        <f>IFERROR(AVERAGE('PB(TEORI)'!$O153,'PB(TEORI)'!$Z153,'PB(TEORI)'!$AK153)*PBTEORI9%,"")</f>
        <v/>
      </c>
      <c r="P153" s="467" t="str">
        <f>IFERROR(AVERAGE('PB(TEORI)'!$P153,'PB(TEORI)'!$AA153,'PB(TEORI)'!$AL153)*PBTEORI10%,"")</f>
        <v/>
      </c>
      <c r="Q153" s="468" t="str">
        <f t="shared" si="6"/>
        <v/>
      </c>
      <c r="R153" s="469" t="str">
        <f>IFERROR(AVERAGE('PB(AMALI)'!$G153,'PB(AMALI)'!$R153,'PB(AMALI)'!$AC153)*PBAMALI1%,"")</f>
        <v/>
      </c>
      <c r="S153" s="469" t="str">
        <f>IFERROR(AVERAGE('PB(AMALI)'!$H153,'PB(AMALI)'!$S153,'PB(AMALI)'!$AD153)*PBAMALI2%,"")</f>
        <v/>
      </c>
      <c r="T153" s="469" t="str">
        <f>IFERROR(AVERAGE('PB(AMALI)'!$I153,'PB(AMALI)'!$T153,'PB(AMALI)'!$AE153)*PBAMALI3%,"")</f>
        <v/>
      </c>
      <c r="U153" s="469" t="str">
        <f>IFERROR(AVERAGE('PB(AMALI)'!$J153,'PB(AMALI)'!$U153,'PB(AMALI)'!$AF153)*PBAMALI4%,"")</f>
        <v/>
      </c>
      <c r="V153" s="469" t="str">
        <f>IFERROR(AVERAGE('PB(AMALI)'!$K153,'PB(AMALI)'!$V153,'PB(AMALI)'!$AG153)*PBAMALI5%,"")</f>
        <v/>
      </c>
      <c r="W153" s="469" t="str">
        <f>IFERROR(AVERAGE('PB(AMALI)'!$L153,'PB(AMALI)'!$W153,'PB(AMALI)'!$AH153)*PBAMALI6%,"")</f>
        <v/>
      </c>
      <c r="X153" s="469" t="str">
        <f>IFERROR(AVERAGE('PB(AMALI)'!$M153,'PB(AMALI)'!$X153,'[3]PB(AMALI'!$AG153)*PBAMALI7%,"")</f>
        <v/>
      </c>
      <c r="Y153" s="469" t="str">
        <f>IFERROR(AVERAGE('PB(AMALI)'!$N153,'PB(AMALI)'!$Y153,'PB(AMALI)'!$AJ153)*PBAMALI8%,"")</f>
        <v/>
      </c>
      <c r="Z153" s="469" t="str">
        <f>IFERROR(AVERAGE('PB(AMALI)'!$O153,'PB(AMALI)'!$Z153,'PB(AMALI)'!$AK153)*PBAMALI9%,"")</f>
        <v/>
      </c>
      <c r="AA153" s="469" t="str">
        <f>IFERROR(AVERAGE('PB(AMALI)'!$P153,'PB(AMALI)'!$AA153,'PB(AMALI)'!$AL153)*PBAMALI10%,"")</f>
        <v/>
      </c>
      <c r="AB153" s="470" t="str">
        <f t="shared" si="7"/>
        <v/>
      </c>
      <c r="AC153" s="474" t="str">
        <f t="shared" si="8"/>
        <v/>
      </c>
    </row>
    <row r="154" spans="1:29" ht="19.899999999999999" customHeight="1">
      <c r="A154" s="6">
        <v>143</v>
      </c>
      <c r="B154" s="425" t="str">
        <f>IF(OR(F154=0,F154=""),"",'DAFTAR PELAJAR'!B150)</f>
        <v/>
      </c>
      <c r="C154" s="381" t="str">
        <f>IF(OR(F154=0,F154=""),"",'DAFTAR PELAJAR'!C150)</f>
        <v/>
      </c>
      <c r="D154" s="472" t="str">
        <f>IF(OR(F154=0,F154=""),"",'DAFTAR PELAJAR'!D150)</f>
        <v/>
      </c>
      <c r="E154" s="381" t="str">
        <f>IF(OR(F154=0,F154=""),"",'DAFTAR PELAJAR'!E150)</f>
        <v/>
      </c>
      <c r="F154" s="473" t="str">
        <f>IF('DAFTAR PELAJAR'!J150=0,"",'DAFTAR PELAJAR'!J150)</f>
        <v/>
      </c>
      <c r="G154" s="4" t="str">
        <f>IFERROR(AVERAGE('PB(TEORI)'!$G154,'PB(TEORI)'!$R154,'PB(TEORI)'!$AC154)*PBTEORI1%,"")</f>
        <v/>
      </c>
      <c r="H154" s="456" t="str">
        <f>IFERROR(AVERAGE('PB(TEORI)'!$H154,'PB(TEORI)'!$S154,'PB(TEORI)'!$AD154)*PBTEORI2%,"")</f>
        <v/>
      </c>
      <c r="I154" s="456" t="str">
        <f>IFERROR(AVERAGE('PB(TEORI)'!$I154,'PB(TEORI)'!$T154,'PB(TEORI)'!$AE154)*PBTEORI3%,"")</f>
        <v/>
      </c>
      <c r="J154" s="456" t="str">
        <f>IFERROR(AVERAGE('PB(TEORI)'!$J154,'PB(TEORI)'!$U154,'PB(TEORI)'!$AF154)*PBTEORI4%,"")</f>
        <v/>
      </c>
      <c r="K154" s="456" t="str">
        <f>IFERROR(AVERAGE('PB(TEORI)'!$K154,'PB(TEORI)'!$V154,'PB(TEORI)'!$AG154)*PBTEORI5%,"")</f>
        <v/>
      </c>
      <c r="L154" s="456" t="str">
        <f>IFERROR(AVERAGE('PB(TEORI)'!$L154,'PB(TEORI)'!$W154,'PB(TEORI)'!$AH154)*PBTEORI6%,"")</f>
        <v/>
      </c>
      <c r="M154" s="456" t="str">
        <f>IFERROR(AVERAGE('PB(TEORI)'!$M154,'PB(TEORI)'!$X154,'[2]PB(TEORI'!$AG154)*PBTEORI7%,"")</f>
        <v/>
      </c>
      <c r="N154" s="467" t="str">
        <f>IFERROR(AVERAGE('PB(TEORI)'!$N154,'PB(TEORI)'!$Y154,'PB(TEORI)'!$AJ154)*PBTEORI8%,"")</f>
        <v/>
      </c>
      <c r="O154" s="467" t="str">
        <f>IFERROR(AVERAGE('PB(TEORI)'!$O154,'PB(TEORI)'!$Z154,'PB(TEORI)'!$AK154)*PBTEORI9%,"")</f>
        <v/>
      </c>
      <c r="P154" s="467" t="str">
        <f>IFERROR(AVERAGE('PB(TEORI)'!$P154,'PB(TEORI)'!$AA154,'PB(TEORI)'!$AL154)*PBTEORI10%,"")</f>
        <v/>
      </c>
      <c r="Q154" s="468" t="str">
        <f t="shared" si="6"/>
        <v/>
      </c>
      <c r="R154" s="469" t="str">
        <f>IFERROR(AVERAGE('PB(AMALI)'!$G154,'PB(AMALI)'!$R154,'PB(AMALI)'!$AC154)*PBAMALI1%,"")</f>
        <v/>
      </c>
      <c r="S154" s="469" t="str">
        <f>IFERROR(AVERAGE('PB(AMALI)'!$H154,'PB(AMALI)'!$S154,'PB(AMALI)'!$AD154)*PBAMALI2%,"")</f>
        <v/>
      </c>
      <c r="T154" s="469" t="str">
        <f>IFERROR(AVERAGE('PB(AMALI)'!$I154,'PB(AMALI)'!$T154,'PB(AMALI)'!$AE154)*PBAMALI3%,"")</f>
        <v/>
      </c>
      <c r="U154" s="469" t="str">
        <f>IFERROR(AVERAGE('PB(AMALI)'!$J154,'PB(AMALI)'!$U154,'PB(AMALI)'!$AF154)*PBAMALI4%,"")</f>
        <v/>
      </c>
      <c r="V154" s="469" t="str">
        <f>IFERROR(AVERAGE('PB(AMALI)'!$K154,'PB(AMALI)'!$V154,'PB(AMALI)'!$AG154)*PBAMALI5%,"")</f>
        <v/>
      </c>
      <c r="W154" s="469" t="str">
        <f>IFERROR(AVERAGE('PB(AMALI)'!$L154,'PB(AMALI)'!$W154,'PB(AMALI)'!$AH154)*PBAMALI6%,"")</f>
        <v/>
      </c>
      <c r="X154" s="469" t="str">
        <f>IFERROR(AVERAGE('PB(AMALI)'!$M154,'PB(AMALI)'!$X154,'[3]PB(AMALI'!$AG154)*PBAMALI7%,"")</f>
        <v/>
      </c>
      <c r="Y154" s="469" t="str">
        <f>IFERROR(AVERAGE('PB(AMALI)'!$N154,'PB(AMALI)'!$Y154,'PB(AMALI)'!$AJ154)*PBAMALI8%,"")</f>
        <v/>
      </c>
      <c r="Z154" s="469" t="str">
        <f>IFERROR(AVERAGE('PB(AMALI)'!$O154,'PB(AMALI)'!$Z154,'PB(AMALI)'!$AK154)*PBAMALI9%,"")</f>
        <v/>
      </c>
      <c r="AA154" s="469" t="str">
        <f>IFERROR(AVERAGE('PB(AMALI)'!$P154,'PB(AMALI)'!$AA154,'PB(AMALI)'!$AL154)*PBAMALI10%,"")</f>
        <v/>
      </c>
      <c r="AB154" s="470" t="str">
        <f t="shared" si="7"/>
        <v/>
      </c>
      <c r="AC154" s="474" t="str">
        <f t="shared" si="8"/>
        <v/>
      </c>
    </row>
    <row r="155" spans="1:29" ht="19.899999999999999" customHeight="1">
      <c r="A155" s="6">
        <v>144</v>
      </c>
      <c r="B155" s="425" t="str">
        <f>IF(OR(F155=0,F155=""),"",'DAFTAR PELAJAR'!B151)</f>
        <v/>
      </c>
      <c r="C155" s="381" t="str">
        <f>IF(OR(F155=0,F155=""),"",'DAFTAR PELAJAR'!C151)</f>
        <v/>
      </c>
      <c r="D155" s="472" t="str">
        <f>IF(OR(F155=0,F155=""),"",'DAFTAR PELAJAR'!D151)</f>
        <v/>
      </c>
      <c r="E155" s="381" t="str">
        <f>IF(OR(F155=0,F155=""),"",'DAFTAR PELAJAR'!E151)</f>
        <v/>
      </c>
      <c r="F155" s="473" t="str">
        <f>IF('DAFTAR PELAJAR'!J151=0,"",'DAFTAR PELAJAR'!J151)</f>
        <v/>
      </c>
      <c r="G155" s="4" t="str">
        <f>IFERROR(AVERAGE('PB(TEORI)'!$G155,'PB(TEORI)'!$R155,'PB(TEORI)'!$AC155)*PBTEORI1%,"")</f>
        <v/>
      </c>
      <c r="H155" s="456" t="str">
        <f>IFERROR(AVERAGE('PB(TEORI)'!$H155,'PB(TEORI)'!$S155,'PB(TEORI)'!$AD155)*PBTEORI2%,"")</f>
        <v/>
      </c>
      <c r="I155" s="456" t="str">
        <f>IFERROR(AVERAGE('PB(TEORI)'!$I155,'PB(TEORI)'!$T155,'PB(TEORI)'!$AE155)*PBTEORI3%,"")</f>
        <v/>
      </c>
      <c r="J155" s="456" t="str">
        <f>IFERROR(AVERAGE('PB(TEORI)'!$J155,'PB(TEORI)'!$U155,'PB(TEORI)'!$AF155)*PBTEORI4%,"")</f>
        <v/>
      </c>
      <c r="K155" s="456" t="str">
        <f>IFERROR(AVERAGE('PB(TEORI)'!$K155,'PB(TEORI)'!$V155,'PB(TEORI)'!$AG155)*PBTEORI5%,"")</f>
        <v/>
      </c>
      <c r="L155" s="456" t="str">
        <f>IFERROR(AVERAGE('PB(TEORI)'!$L155,'PB(TEORI)'!$W155,'PB(TEORI)'!$AH155)*PBTEORI6%,"")</f>
        <v/>
      </c>
      <c r="M155" s="456" t="str">
        <f>IFERROR(AVERAGE('PB(TEORI)'!$M155,'PB(TEORI)'!$X155,'[2]PB(TEORI'!$AG155)*PBTEORI7%,"")</f>
        <v/>
      </c>
      <c r="N155" s="467" t="str">
        <f>IFERROR(AVERAGE('PB(TEORI)'!$N155,'PB(TEORI)'!$Y155,'PB(TEORI)'!$AJ155)*PBTEORI8%,"")</f>
        <v/>
      </c>
      <c r="O155" s="467" t="str">
        <f>IFERROR(AVERAGE('PB(TEORI)'!$O155,'PB(TEORI)'!$Z155,'PB(TEORI)'!$AK155)*PBTEORI9%,"")</f>
        <v/>
      </c>
      <c r="P155" s="467" t="str">
        <f>IFERROR(AVERAGE('PB(TEORI)'!$P155,'PB(TEORI)'!$AA155,'PB(TEORI)'!$AL155)*PBTEORI10%,"")</f>
        <v/>
      </c>
      <c r="Q155" s="468" t="str">
        <f t="shared" si="6"/>
        <v/>
      </c>
      <c r="R155" s="469" t="str">
        <f>IFERROR(AVERAGE('PB(AMALI)'!$G155,'PB(AMALI)'!$R155,'PB(AMALI)'!$AC155)*PBAMALI1%,"")</f>
        <v/>
      </c>
      <c r="S155" s="469" t="str">
        <f>IFERROR(AVERAGE('PB(AMALI)'!$H155,'PB(AMALI)'!$S155,'PB(AMALI)'!$AD155)*PBAMALI2%,"")</f>
        <v/>
      </c>
      <c r="T155" s="469" t="str">
        <f>IFERROR(AVERAGE('PB(AMALI)'!$I155,'PB(AMALI)'!$T155,'PB(AMALI)'!$AE155)*PBAMALI3%,"")</f>
        <v/>
      </c>
      <c r="U155" s="469" t="str">
        <f>IFERROR(AVERAGE('PB(AMALI)'!$J155,'PB(AMALI)'!$U155,'PB(AMALI)'!$AF155)*PBAMALI4%,"")</f>
        <v/>
      </c>
      <c r="V155" s="469" t="str">
        <f>IFERROR(AVERAGE('PB(AMALI)'!$K155,'PB(AMALI)'!$V155,'PB(AMALI)'!$AG155)*PBAMALI5%,"")</f>
        <v/>
      </c>
      <c r="W155" s="469" t="str">
        <f>IFERROR(AVERAGE('PB(AMALI)'!$L155,'PB(AMALI)'!$W155,'PB(AMALI)'!$AH155)*PBAMALI6%,"")</f>
        <v/>
      </c>
      <c r="X155" s="469" t="str">
        <f>IFERROR(AVERAGE('PB(AMALI)'!$M155,'PB(AMALI)'!$X155,'[3]PB(AMALI'!$AG155)*PBAMALI7%,"")</f>
        <v/>
      </c>
      <c r="Y155" s="469" t="str">
        <f>IFERROR(AVERAGE('PB(AMALI)'!$N155,'PB(AMALI)'!$Y155,'PB(AMALI)'!$AJ155)*PBAMALI8%,"")</f>
        <v/>
      </c>
      <c r="Z155" s="469" t="str">
        <f>IFERROR(AVERAGE('PB(AMALI)'!$O155,'PB(AMALI)'!$Z155,'PB(AMALI)'!$AK155)*PBAMALI9%,"")</f>
        <v/>
      </c>
      <c r="AA155" s="469" t="str">
        <f>IFERROR(AVERAGE('PB(AMALI)'!$P155,'PB(AMALI)'!$AA155,'PB(AMALI)'!$AL155)*PBAMALI10%,"")</f>
        <v/>
      </c>
      <c r="AB155" s="470" t="str">
        <f t="shared" si="7"/>
        <v/>
      </c>
      <c r="AC155" s="474" t="str">
        <f t="shared" si="8"/>
        <v/>
      </c>
    </row>
    <row r="156" spans="1:29" ht="19.899999999999999" customHeight="1">
      <c r="A156" s="6">
        <v>145</v>
      </c>
      <c r="B156" s="425" t="str">
        <f>IF(OR(F156=0,F156=""),"",'DAFTAR PELAJAR'!B152)</f>
        <v/>
      </c>
      <c r="C156" s="381" t="str">
        <f>IF(OR(F156=0,F156=""),"",'DAFTAR PELAJAR'!C152)</f>
        <v/>
      </c>
      <c r="D156" s="472" t="str">
        <f>IF(OR(F156=0,F156=""),"",'DAFTAR PELAJAR'!D152)</f>
        <v/>
      </c>
      <c r="E156" s="381" t="str">
        <f>IF(OR(F156=0,F156=""),"",'DAFTAR PELAJAR'!E152)</f>
        <v/>
      </c>
      <c r="F156" s="473" t="str">
        <f>IF('DAFTAR PELAJAR'!J152=0,"",'DAFTAR PELAJAR'!J152)</f>
        <v/>
      </c>
      <c r="G156" s="4" t="str">
        <f>IFERROR(AVERAGE('PB(TEORI)'!$G156,'PB(TEORI)'!$R156,'PB(TEORI)'!$AC156)*PBTEORI1%,"")</f>
        <v/>
      </c>
      <c r="H156" s="456" t="str">
        <f>IFERROR(AVERAGE('PB(TEORI)'!$H156,'PB(TEORI)'!$S156,'PB(TEORI)'!$AD156)*PBTEORI2%,"")</f>
        <v/>
      </c>
      <c r="I156" s="456" t="str">
        <f>IFERROR(AVERAGE('PB(TEORI)'!$I156,'PB(TEORI)'!$T156,'PB(TEORI)'!$AE156)*PBTEORI3%,"")</f>
        <v/>
      </c>
      <c r="J156" s="456" t="str">
        <f>IFERROR(AVERAGE('PB(TEORI)'!$J156,'PB(TEORI)'!$U156,'PB(TEORI)'!$AF156)*PBTEORI4%,"")</f>
        <v/>
      </c>
      <c r="K156" s="456" t="str">
        <f>IFERROR(AVERAGE('PB(TEORI)'!$K156,'PB(TEORI)'!$V156,'PB(TEORI)'!$AG156)*PBTEORI5%,"")</f>
        <v/>
      </c>
      <c r="L156" s="456" t="str">
        <f>IFERROR(AVERAGE('PB(TEORI)'!$L156,'PB(TEORI)'!$W156,'PB(TEORI)'!$AH156)*PBTEORI6%,"")</f>
        <v/>
      </c>
      <c r="M156" s="456" t="str">
        <f>IFERROR(AVERAGE('PB(TEORI)'!$M156,'PB(TEORI)'!$X156,'[2]PB(TEORI'!$AG156)*PBTEORI7%,"")</f>
        <v/>
      </c>
      <c r="N156" s="467" t="str">
        <f>IFERROR(AVERAGE('PB(TEORI)'!$N156,'PB(TEORI)'!$Y156,'PB(TEORI)'!$AJ156)*PBTEORI8%,"")</f>
        <v/>
      </c>
      <c r="O156" s="467" t="str">
        <f>IFERROR(AVERAGE('PB(TEORI)'!$O156,'PB(TEORI)'!$Z156,'PB(TEORI)'!$AK156)*PBTEORI9%,"")</f>
        <v/>
      </c>
      <c r="P156" s="467" t="str">
        <f>IFERROR(AVERAGE('PB(TEORI)'!$P156,'PB(TEORI)'!$AA156,'PB(TEORI)'!$AL156)*PBTEORI10%,"")</f>
        <v/>
      </c>
      <c r="Q156" s="468" t="str">
        <f t="shared" si="6"/>
        <v/>
      </c>
      <c r="R156" s="469" t="str">
        <f>IFERROR(AVERAGE('PB(AMALI)'!$G156,'PB(AMALI)'!$R156,'PB(AMALI)'!$AC156)*PBAMALI1%,"")</f>
        <v/>
      </c>
      <c r="S156" s="469" t="str">
        <f>IFERROR(AVERAGE('PB(AMALI)'!$H156,'PB(AMALI)'!$S156,'PB(AMALI)'!$AD156)*PBAMALI2%,"")</f>
        <v/>
      </c>
      <c r="T156" s="469" t="str">
        <f>IFERROR(AVERAGE('PB(AMALI)'!$I156,'PB(AMALI)'!$T156,'PB(AMALI)'!$AE156)*PBAMALI3%,"")</f>
        <v/>
      </c>
      <c r="U156" s="469" t="str">
        <f>IFERROR(AVERAGE('PB(AMALI)'!$J156,'PB(AMALI)'!$U156,'PB(AMALI)'!$AF156)*PBAMALI4%,"")</f>
        <v/>
      </c>
      <c r="V156" s="469" t="str">
        <f>IFERROR(AVERAGE('PB(AMALI)'!$K156,'PB(AMALI)'!$V156,'PB(AMALI)'!$AG156)*PBAMALI5%,"")</f>
        <v/>
      </c>
      <c r="W156" s="469" t="str">
        <f>IFERROR(AVERAGE('PB(AMALI)'!$L156,'PB(AMALI)'!$W156,'PB(AMALI)'!$AH156)*PBAMALI6%,"")</f>
        <v/>
      </c>
      <c r="X156" s="469" t="str">
        <f>IFERROR(AVERAGE('PB(AMALI)'!$M156,'PB(AMALI)'!$X156,'[3]PB(AMALI'!$AG156)*PBAMALI7%,"")</f>
        <v/>
      </c>
      <c r="Y156" s="469" t="str">
        <f>IFERROR(AVERAGE('PB(AMALI)'!$N156,'PB(AMALI)'!$Y156,'PB(AMALI)'!$AJ156)*PBAMALI8%,"")</f>
        <v/>
      </c>
      <c r="Z156" s="469" t="str">
        <f>IFERROR(AVERAGE('PB(AMALI)'!$O156,'PB(AMALI)'!$Z156,'PB(AMALI)'!$AK156)*PBAMALI9%,"")</f>
        <v/>
      </c>
      <c r="AA156" s="469" t="str">
        <f>IFERROR(AVERAGE('PB(AMALI)'!$P156,'PB(AMALI)'!$AA156,'PB(AMALI)'!$AL156)*PBAMALI10%,"")</f>
        <v/>
      </c>
      <c r="AB156" s="470" t="str">
        <f t="shared" si="7"/>
        <v/>
      </c>
      <c r="AC156" s="474" t="str">
        <f t="shared" si="8"/>
        <v/>
      </c>
    </row>
    <row r="157" spans="1:29" ht="19.899999999999999" customHeight="1">
      <c r="A157" s="6">
        <v>146</v>
      </c>
      <c r="B157" s="425" t="str">
        <f>IF(OR(F157=0,F157=""),"",'DAFTAR PELAJAR'!B153)</f>
        <v/>
      </c>
      <c r="C157" s="381" t="str">
        <f>IF(OR(F157=0,F157=""),"",'DAFTAR PELAJAR'!C153)</f>
        <v/>
      </c>
      <c r="D157" s="472" t="str">
        <f>IF(OR(F157=0,F157=""),"",'DAFTAR PELAJAR'!D153)</f>
        <v/>
      </c>
      <c r="E157" s="381" t="str">
        <f>IF(OR(F157=0,F157=""),"",'DAFTAR PELAJAR'!E153)</f>
        <v/>
      </c>
      <c r="F157" s="473" t="str">
        <f>IF('DAFTAR PELAJAR'!J153=0,"",'DAFTAR PELAJAR'!J153)</f>
        <v/>
      </c>
      <c r="G157" s="4" t="str">
        <f>IFERROR(AVERAGE('PB(TEORI)'!$G157,'PB(TEORI)'!$R157,'PB(TEORI)'!$AC157)*PBTEORI1%,"")</f>
        <v/>
      </c>
      <c r="H157" s="456" t="str">
        <f>IFERROR(AVERAGE('PB(TEORI)'!$H157,'PB(TEORI)'!$S157,'PB(TEORI)'!$AD157)*PBTEORI2%,"")</f>
        <v/>
      </c>
      <c r="I157" s="456" t="str">
        <f>IFERROR(AVERAGE('PB(TEORI)'!$I157,'PB(TEORI)'!$T157,'PB(TEORI)'!$AE157)*PBTEORI3%,"")</f>
        <v/>
      </c>
      <c r="J157" s="456" t="str">
        <f>IFERROR(AVERAGE('PB(TEORI)'!$J157,'PB(TEORI)'!$U157,'PB(TEORI)'!$AF157)*PBTEORI4%,"")</f>
        <v/>
      </c>
      <c r="K157" s="456" t="str">
        <f>IFERROR(AVERAGE('PB(TEORI)'!$K157,'PB(TEORI)'!$V157,'PB(TEORI)'!$AG157)*PBTEORI5%,"")</f>
        <v/>
      </c>
      <c r="L157" s="456" t="str">
        <f>IFERROR(AVERAGE('PB(TEORI)'!$L157,'PB(TEORI)'!$W157,'PB(TEORI)'!$AH157)*PBTEORI6%,"")</f>
        <v/>
      </c>
      <c r="M157" s="456" t="str">
        <f>IFERROR(AVERAGE('PB(TEORI)'!$M157,'PB(TEORI)'!$X157,'[2]PB(TEORI'!$AG157)*PBTEORI7%,"")</f>
        <v/>
      </c>
      <c r="N157" s="467" t="str">
        <f>IFERROR(AVERAGE('PB(TEORI)'!$N157,'PB(TEORI)'!$Y157,'PB(TEORI)'!$AJ157)*PBTEORI8%,"")</f>
        <v/>
      </c>
      <c r="O157" s="467" t="str">
        <f>IFERROR(AVERAGE('PB(TEORI)'!$O157,'PB(TEORI)'!$Z157,'PB(TEORI)'!$AK157)*PBTEORI9%,"")</f>
        <v/>
      </c>
      <c r="P157" s="467" t="str">
        <f>IFERROR(AVERAGE('PB(TEORI)'!$P157,'PB(TEORI)'!$AA157,'PB(TEORI)'!$AL157)*PBTEORI10%,"")</f>
        <v/>
      </c>
      <c r="Q157" s="468" t="str">
        <f t="shared" si="6"/>
        <v/>
      </c>
      <c r="R157" s="469" t="str">
        <f>IFERROR(AVERAGE('PB(AMALI)'!$G157,'PB(AMALI)'!$R157,'PB(AMALI)'!$AC157)*PBAMALI1%,"")</f>
        <v/>
      </c>
      <c r="S157" s="469" t="str">
        <f>IFERROR(AVERAGE('PB(AMALI)'!$H157,'PB(AMALI)'!$S157,'PB(AMALI)'!$AD157)*PBAMALI2%,"")</f>
        <v/>
      </c>
      <c r="T157" s="469" t="str">
        <f>IFERROR(AVERAGE('PB(AMALI)'!$I157,'PB(AMALI)'!$T157,'PB(AMALI)'!$AE157)*PBAMALI3%,"")</f>
        <v/>
      </c>
      <c r="U157" s="469" t="str">
        <f>IFERROR(AVERAGE('PB(AMALI)'!$J157,'PB(AMALI)'!$U157,'PB(AMALI)'!$AF157)*PBAMALI4%,"")</f>
        <v/>
      </c>
      <c r="V157" s="469" t="str">
        <f>IFERROR(AVERAGE('PB(AMALI)'!$K157,'PB(AMALI)'!$V157,'PB(AMALI)'!$AG157)*PBAMALI5%,"")</f>
        <v/>
      </c>
      <c r="W157" s="469" t="str">
        <f>IFERROR(AVERAGE('PB(AMALI)'!$L157,'PB(AMALI)'!$W157,'PB(AMALI)'!$AH157)*PBAMALI6%,"")</f>
        <v/>
      </c>
      <c r="X157" s="469" t="str">
        <f>IFERROR(AVERAGE('PB(AMALI)'!$M157,'PB(AMALI)'!$X157,'[3]PB(AMALI'!$AG157)*PBAMALI7%,"")</f>
        <v/>
      </c>
      <c r="Y157" s="469" t="str">
        <f>IFERROR(AVERAGE('PB(AMALI)'!$N157,'PB(AMALI)'!$Y157,'PB(AMALI)'!$AJ157)*PBAMALI8%,"")</f>
        <v/>
      </c>
      <c r="Z157" s="469" t="str">
        <f>IFERROR(AVERAGE('PB(AMALI)'!$O157,'PB(AMALI)'!$Z157,'PB(AMALI)'!$AK157)*PBAMALI9%,"")</f>
        <v/>
      </c>
      <c r="AA157" s="469" t="str">
        <f>IFERROR(AVERAGE('PB(AMALI)'!$P157,'PB(AMALI)'!$AA157,'PB(AMALI)'!$AL157)*PBAMALI10%,"")</f>
        <v/>
      </c>
      <c r="AB157" s="470" t="str">
        <f t="shared" si="7"/>
        <v/>
      </c>
      <c r="AC157" s="474" t="str">
        <f t="shared" si="8"/>
        <v/>
      </c>
    </row>
    <row r="158" spans="1:29" ht="19.899999999999999" customHeight="1">
      <c r="A158" s="6">
        <v>147</v>
      </c>
      <c r="B158" s="425" t="str">
        <f>IF(OR(F158=0,F158=""),"",'DAFTAR PELAJAR'!B154)</f>
        <v/>
      </c>
      <c r="C158" s="381" t="str">
        <f>IF(OR(F158=0,F158=""),"",'DAFTAR PELAJAR'!C154)</f>
        <v/>
      </c>
      <c r="D158" s="472" t="str">
        <f>IF(OR(F158=0,F158=""),"",'DAFTAR PELAJAR'!D154)</f>
        <v/>
      </c>
      <c r="E158" s="381" t="str">
        <f>IF(OR(F158=0,F158=""),"",'DAFTAR PELAJAR'!E154)</f>
        <v/>
      </c>
      <c r="F158" s="473" t="str">
        <f>IF('DAFTAR PELAJAR'!J154=0,"",'DAFTAR PELAJAR'!J154)</f>
        <v/>
      </c>
      <c r="G158" s="4" t="str">
        <f>IFERROR(AVERAGE('PB(TEORI)'!$G158,'PB(TEORI)'!$R158,'PB(TEORI)'!$AC158)*PBTEORI1%,"")</f>
        <v/>
      </c>
      <c r="H158" s="456" t="str">
        <f>IFERROR(AVERAGE('PB(TEORI)'!$H158,'PB(TEORI)'!$S158,'PB(TEORI)'!$AD158)*PBTEORI2%,"")</f>
        <v/>
      </c>
      <c r="I158" s="456" t="str">
        <f>IFERROR(AVERAGE('PB(TEORI)'!$I158,'PB(TEORI)'!$T158,'PB(TEORI)'!$AE158)*PBTEORI3%,"")</f>
        <v/>
      </c>
      <c r="J158" s="456" t="str">
        <f>IFERROR(AVERAGE('PB(TEORI)'!$J158,'PB(TEORI)'!$U158,'PB(TEORI)'!$AF158)*PBTEORI4%,"")</f>
        <v/>
      </c>
      <c r="K158" s="456" t="str">
        <f>IFERROR(AVERAGE('PB(TEORI)'!$K158,'PB(TEORI)'!$V158,'PB(TEORI)'!$AG158)*PBTEORI5%,"")</f>
        <v/>
      </c>
      <c r="L158" s="456" t="str">
        <f>IFERROR(AVERAGE('PB(TEORI)'!$L158,'PB(TEORI)'!$W158,'PB(TEORI)'!$AH158)*PBTEORI6%,"")</f>
        <v/>
      </c>
      <c r="M158" s="456" t="str">
        <f>IFERROR(AVERAGE('PB(TEORI)'!$M158,'PB(TEORI)'!$X158,'[2]PB(TEORI'!$AG158)*PBTEORI7%,"")</f>
        <v/>
      </c>
      <c r="N158" s="467" t="str">
        <f>IFERROR(AVERAGE('PB(TEORI)'!$N158,'PB(TEORI)'!$Y158,'PB(TEORI)'!$AJ158)*PBTEORI8%,"")</f>
        <v/>
      </c>
      <c r="O158" s="467" t="str">
        <f>IFERROR(AVERAGE('PB(TEORI)'!$O158,'PB(TEORI)'!$Z158,'PB(TEORI)'!$AK158)*PBTEORI9%,"")</f>
        <v/>
      </c>
      <c r="P158" s="467" t="str">
        <f>IFERROR(AVERAGE('PB(TEORI)'!$P158,'PB(TEORI)'!$AA158,'PB(TEORI)'!$AL158)*PBTEORI10%,"")</f>
        <v/>
      </c>
      <c r="Q158" s="468" t="str">
        <f t="shared" si="6"/>
        <v/>
      </c>
      <c r="R158" s="469" t="str">
        <f>IFERROR(AVERAGE('PB(AMALI)'!$G158,'PB(AMALI)'!$R158,'PB(AMALI)'!$AC158)*PBAMALI1%,"")</f>
        <v/>
      </c>
      <c r="S158" s="469" t="str">
        <f>IFERROR(AVERAGE('PB(AMALI)'!$H158,'PB(AMALI)'!$S158,'PB(AMALI)'!$AD158)*PBAMALI2%,"")</f>
        <v/>
      </c>
      <c r="T158" s="469" t="str">
        <f>IFERROR(AVERAGE('PB(AMALI)'!$I158,'PB(AMALI)'!$T158,'PB(AMALI)'!$AE158)*PBAMALI3%,"")</f>
        <v/>
      </c>
      <c r="U158" s="469" t="str">
        <f>IFERROR(AVERAGE('PB(AMALI)'!$J158,'PB(AMALI)'!$U158,'PB(AMALI)'!$AF158)*PBAMALI4%,"")</f>
        <v/>
      </c>
      <c r="V158" s="469" t="str">
        <f>IFERROR(AVERAGE('PB(AMALI)'!$K158,'PB(AMALI)'!$V158,'PB(AMALI)'!$AG158)*PBAMALI5%,"")</f>
        <v/>
      </c>
      <c r="W158" s="469" t="str">
        <f>IFERROR(AVERAGE('PB(AMALI)'!$L158,'PB(AMALI)'!$W158,'PB(AMALI)'!$AH158)*PBAMALI6%,"")</f>
        <v/>
      </c>
      <c r="X158" s="469" t="str">
        <f>IFERROR(AVERAGE('PB(AMALI)'!$M158,'PB(AMALI)'!$X158,'[3]PB(AMALI'!$AG158)*PBAMALI7%,"")</f>
        <v/>
      </c>
      <c r="Y158" s="469" t="str">
        <f>IFERROR(AVERAGE('PB(AMALI)'!$N158,'PB(AMALI)'!$Y158,'PB(AMALI)'!$AJ158)*PBAMALI8%,"")</f>
        <v/>
      </c>
      <c r="Z158" s="469" t="str">
        <f>IFERROR(AVERAGE('PB(AMALI)'!$O158,'PB(AMALI)'!$Z158,'PB(AMALI)'!$AK158)*PBAMALI9%,"")</f>
        <v/>
      </c>
      <c r="AA158" s="469" t="str">
        <f>IFERROR(AVERAGE('PB(AMALI)'!$P158,'PB(AMALI)'!$AA158,'PB(AMALI)'!$AL158)*PBAMALI10%,"")</f>
        <v/>
      </c>
      <c r="AB158" s="470" t="str">
        <f t="shared" si="7"/>
        <v/>
      </c>
      <c r="AC158" s="474" t="str">
        <f t="shared" si="8"/>
        <v/>
      </c>
    </row>
    <row r="159" spans="1:29" ht="19.899999999999999" customHeight="1">
      <c r="A159" s="6">
        <v>148</v>
      </c>
      <c r="B159" s="425" t="str">
        <f>IF(OR(F159=0,F159=""),"",'DAFTAR PELAJAR'!B155)</f>
        <v/>
      </c>
      <c r="C159" s="381" t="str">
        <f>IF(OR(F159=0,F159=""),"",'DAFTAR PELAJAR'!C155)</f>
        <v/>
      </c>
      <c r="D159" s="472" t="str">
        <f>IF(OR(F159=0,F159=""),"",'DAFTAR PELAJAR'!D155)</f>
        <v/>
      </c>
      <c r="E159" s="381" t="str">
        <f>IF(OR(F159=0,F159=""),"",'DAFTAR PELAJAR'!E155)</f>
        <v/>
      </c>
      <c r="F159" s="473" t="str">
        <f>IF('DAFTAR PELAJAR'!J155=0,"",'DAFTAR PELAJAR'!J155)</f>
        <v/>
      </c>
      <c r="G159" s="4" t="str">
        <f>IFERROR(AVERAGE('PB(TEORI)'!$G159,'PB(TEORI)'!$R159,'PB(TEORI)'!$AC159)*PBTEORI1%,"")</f>
        <v/>
      </c>
      <c r="H159" s="456" t="str">
        <f>IFERROR(AVERAGE('PB(TEORI)'!$H159,'PB(TEORI)'!$S159,'PB(TEORI)'!$AD159)*PBTEORI2%,"")</f>
        <v/>
      </c>
      <c r="I159" s="456" t="str">
        <f>IFERROR(AVERAGE('PB(TEORI)'!$I159,'PB(TEORI)'!$T159,'PB(TEORI)'!$AE159)*PBTEORI3%,"")</f>
        <v/>
      </c>
      <c r="J159" s="456" t="str">
        <f>IFERROR(AVERAGE('PB(TEORI)'!$J159,'PB(TEORI)'!$U159,'PB(TEORI)'!$AF159)*PBTEORI4%,"")</f>
        <v/>
      </c>
      <c r="K159" s="456" t="str">
        <f>IFERROR(AVERAGE('PB(TEORI)'!$K159,'PB(TEORI)'!$V159,'PB(TEORI)'!$AG159)*PBTEORI5%,"")</f>
        <v/>
      </c>
      <c r="L159" s="456" t="str">
        <f>IFERROR(AVERAGE('PB(TEORI)'!$L159,'PB(TEORI)'!$W159,'PB(TEORI)'!$AH159)*PBTEORI6%,"")</f>
        <v/>
      </c>
      <c r="M159" s="456" t="str">
        <f>IFERROR(AVERAGE('PB(TEORI)'!$M159,'PB(TEORI)'!$X159,'[2]PB(TEORI'!$AG159)*PBTEORI7%,"")</f>
        <v/>
      </c>
      <c r="N159" s="467" t="str">
        <f>IFERROR(AVERAGE('PB(TEORI)'!$N159,'PB(TEORI)'!$Y159,'PB(TEORI)'!$AJ159)*PBTEORI8%,"")</f>
        <v/>
      </c>
      <c r="O159" s="467" t="str">
        <f>IFERROR(AVERAGE('PB(TEORI)'!$O159,'PB(TEORI)'!$Z159,'PB(TEORI)'!$AK159)*PBTEORI9%,"")</f>
        <v/>
      </c>
      <c r="P159" s="467" t="str">
        <f>IFERROR(AVERAGE('PB(TEORI)'!$P159,'PB(TEORI)'!$AA159,'PB(TEORI)'!$AL159)*PBTEORI10%,"")</f>
        <v/>
      </c>
      <c r="Q159" s="468" t="str">
        <f t="shared" si="6"/>
        <v/>
      </c>
      <c r="R159" s="469" t="str">
        <f>IFERROR(AVERAGE('PB(AMALI)'!$G159,'PB(AMALI)'!$R159,'PB(AMALI)'!$AC159)*PBAMALI1%,"")</f>
        <v/>
      </c>
      <c r="S159" s="469" t="str">
        <f>IFERROR(AVERAGE('PB(AMALI)'!$H159,'PB(AMALI)'!$S159,'PB(AMALI)'!$AD159)*PBAMALI2%,"")</f>
        <v/>
      </c>
      <c r="T159" s="469" t="str">
        <f>IFERROR(AVERAGE('PB(AMALI)'!$I159,'PB(AMALI)'!$T159,'PB(AMALI)'!$AE159)*PBAMALI3%,"")</f>
        <v/>
      </c>
      <c r="U159" s="469" t="str">
        <f>IFERROR(AVERAGE('PB(AMALI)'!$J159,'PB(AMALI)'!$U159,'PB(AMALI)'!$AF159)*PBAMALI4%,"")</f>
        <v/>
      </c>
      <c r="V159" s="469" t="str">
        <f>IFERROR(AVERAGE('PB(AMALI)'!$K159,'PB(AMALI)'!$V159,'PB(AMALI)'!$AG159)*PBAMALI5%,"")</f>
        <v/>
      </c>
      <c r="W159" s="469" t="str">
        <f>IFERROR(AVERAGE('PB(AMALI)'!$L159,'PB(AMALI)'!$W159,'PB(AMALI)'!$AH159)*PBAMALI6%,"")</f>
        <v/>
      </c>
      <c r="X159" s="469" t="str">
        <f>IFERROR(AVERAGE('PB(AMALI)'!$M159,'PB(AMALI)'!$X159,'[3]PB(AMALI'!$AG159)*PBAMALI7%,"")</f>
        <v/>
      </c>
      <c r="Y159" s="469" t="str">
        <f>IFERROR(AVERAGE('PB(AMALI)'!$N159,'PB(AMALI)'!$Y159,'PB(AMALI)'!$AJ159)*PBAMALI8%,"")</f>
        <v/>
      </c>
      <c r="Z159" s="469" t="str">
        <f>IFERROR(AVERAGE('PB(AMALI)'!$O159,'PB(AMALI)'!$Z159,'PB(AMALI)'!$AK159)*PBAMALI9%,"")</f>
        <v/>
      </c>
      <c r="AA159" s="469" t="str">
        <f>IFERROR(AVERAGE('PB(AMALI)'!$P159,'PB(AMALI)'!$AA159,'PB(AMALI)'!$AL159)*PBAMALI10%,"")</f>
        <v/>
      </c>
      <c r="AB159" s="470" t="str">
        <f t="shared" si="7"/>
        <v/>
      </c>
      <c r="AC159" s="474" t="str">
        <f t="shared" si="8"/>
        <v/>
      </c>
    </row>
    <row r="160" spans="1:29" ht="19.899999999999999" customHeight="1">
      <c r="A160" s="6">
        <v>149</v>
      </c>
      <c r="B160" s="425" t="str">
        <f>IF(OR(F160=0,F160=""),"",'DAFTAR PELAJAR'!B156)</f>
        <v/>
      </c>
      <c r="C160" s="381" t="str">
        <f>IF(OR(F160=0,F160=""),"",'DAFTAR PELAJAR'!C156)</f>
        <v/>
      </c>
      <c r="D160" s="472" t="str">
        <f>IF(OR(F160=0,F160=""),"",'DAFTAR PELAJAR'!D156)</f>
        <v/>
      </c>
      <c r="E160" s="381" t="str">
        <f>IF(OR(F160=0,F160=""),"",'DAFTAR PELAJAR'!E156)</f>
        <v/>
      </c>
      <c r="F160" s="473" t="str">
        <f>IF('DAFTAR PELAJAR'!J156=0,"",'DAFTAR PELAJAR'!J156)</f>
        <v/>
      </c>
      <c r="G160" s="4" t="str">
        <f>IFERROR(AVERAGE('PB(TEORI)'!$G160,'PB(TEORI)'!$R160,'PB(TEORI)'!$AC160)*PBTEORI1%,"")</f>
        <v/>
      </c>
      <c r="H160" s="456" t="str">
        <f>IFERROR(AVERAGE('PB(TEORI)'!$H160,'PB(TEORI)'!$S160,'PB(TEORI)'!$AD160)*PBTEORI2%,"")</f>
        <v/>
      </c>
      <c r="I160" s="456" t="str">
        <f>IFERROR(AVERAGE('PB(TEORI)'!$I160,'PB(TEORI)'!$T160,'PB(TEORI)'!$AE160)*PBTEORI3%,"")</f>
        <v/>
      </c>
      <c r="J160" s="456" t="str">
        <f>IFERROR(AVERAGE('PB(TEORI)'!$J160,'PB(TEORI)'!$U160,'PB(TEORI)'!$AF160)*PBTEORI4%,"")</f>
        <v/>
      </c>
      <c r="K160" s="456" t="str">
        <f>IFERROR(AVERAGE('PB(TEORI)'!$K160,'PB(TEORI)'!$V160,'PB(TEORI)'!$AG160)*PBTEORI5%,"")</f>
        <v/>
      </c>
      <c r="L160" s="456" t="str">
        <f>IFERROR(AVERAGE('PB(TEORI)'!$L160,'PB(TEORI)'!$W160,'PB(TEORI)'!$AH160)*PBTEORI6%,"")</f>
        <v/>
      </c>
      <c r="M160" s="456" t="str">
        <f>IFERROR(AVERAGE('PB(TEORI)'!$M160,'PB(TEORI)'!$X160,'[2]PB(TEORI'!$AG160)*PBTEORI7%,"")</f>
        <v/>
      </c>
      <c r="N160" s="467" t="str">
        <f>IFERROR(AVERAGE('PB(TEORI)'!$N160,'PB(TEORI)'!$Y160,'PB(TEORI)'!$AJ160)*PBTEORI8%,"")</f>
        <v/>
      </c>
      <c r="O160" s="467" t="str">
        <f>IFERROR(AVERAGE('PB(TEORI)'!$O160,'PB(TEORI)'!$Z160,'PB(TEORI)'!$AK160)*PBTEORI9%,"")</f>
        <v/>
      </c>
      <c r="P160" s="467" t="str">
        <f>IFERROR(AVERAGE('PB(TEORI)'!$P160,'PB(TEORI)'!$AA160,'PB(TEORI)'!$AL160)*PBTEORI10%,"")</f>
        <v/>
      </c>
      <c r="Q160" s="468" t="str">
        <f t="shared" si="6"/>
        <v/>
      </c>
      <c r="R160" s="469" t="str">
        <f>IFERROR(AVERAGE('PB(AMALI)'!$G160,'PB(AMALI)'!$R160,'PB(AMALI)'!$AC160)*PBAMALI1%,"")</f>
        <v/>
      </c>
      <c r="S160" s="469" t="str">
        <f>IFERROR(AVERAGE('PB(AMALI)'!$H160,'PB(AMALI)'!$S160,'PB(AMALI)'!$AD160)*PBAMALI2%,"")</f>
        <v/>
      </c>
      <c r="T160" s="469" t="str">
        <f>IFERROR(AVERAGE('PB(AMALI)'!$I160,'PB(AMALI)'!$T160,'PB(AMALI)'!$AE160)*PBAMALI3%,"")</f>
        <v/>
      </c>
      <c r="U160" s="469" t="str">
        <f>IFERROR(AVERAGE('PB(AMALI)'!$J160,'PB(AMALI)'!$U160,'PB(AMALI)'!$AF160)*PBAMALI4%,"")</f>
        <v/>
      </c>
      <c r="V160" s="469" t="str">
        <f>IFERROR(AVERAGE('PB(AMALI)'!$K160,'PB(AMALI)'!$V160,'PB(AMALI)'!$AG160)*PBAMALI5%,"")</f>
        <v/>
      </c>
      <c r="W160" s="469" t="str">
        <f>IFERROR(AVERAGE('PB(AMALI)'!$L160,'PB(AMALI)'!$W160,'PB(AMALI)'!$AH160)*PBAMALI6%,"")</f>
        <v/>
      </c>
      <c r="X160" s="469" t="str">
        <f>IFERROR(AVERAGE('PB(AMALI)'!$M160,'PB(AMALI)'!$X160,'[3]PB(AMALI'!$AG160)*PBAMALI7%,"")</f>
        <v/>
      </c>
      <c r="Y160" s="469" t="str">
        <f>IFERROR(AVERAGE('PB(AMALI)'!$N160,'PB(AMALI)'!$Y160,'PB(AMALI)'!$AJ160)*PBAMALI8%,"")</f>
        <v/>
      </c>
      <c r="Z160" s="469" t="str">
        <f>IFERROR(AVERAGE('PB(AMALI)'!$O160,'PB(AMALI)'!$Z160,'PB(AMALI)'!$AK160)*PBAMALI9%,"")</f>
        <v/>
      </c>
      <c r="AA160" s="469" t="str">
        <f>IFERROR(AVERAGE('PB(AMALI)'!$P160,'PB(AMALI)'!$AA160,'PB(AMALI)'!$AL160)*PBAMALI10%,"")</f>
        <v/>
      </c>
      <c r="AB160" s="470" t="str">
        <f t="shared" si="7"/>
        <v/>
      </c>
      <c r="AC160" s="474" t="str">
        <f t="shared" si="8"/>
        <v/>
      </c>
    </row>
    <row r="161" spans="1:29" ht="19.899999999999999" customHeight="1">
      <c r="A161" s="6">
        <v>150</v>
      </c>
      <c r="B161" s="425" t="str">
        <f>IF(OR(F161=0,F161=""),"",'DAFTAR PELAJAR'!B157)</f>
        <v/>
      </c>
      <c r="C161" s="381" t="str">
        <f>IF(OR(F161=0,F161=""),"",'DAFTAR PELAJAR'!C157)</f>
        <v/>
      </c>
      <c r="D161" s="472" t="str">
        <f>IF(OR(F161=0,F161=""),"",'DAFTAR PELAJAR'!D157)</f>
        <v/>
      </c>
      <c r="E161" s="381" t="str">
        <f>IF(OR(F161=0,F161=""),"",'DAFTAR PELAJAR'!E157)</f>
        <v/>
      </c>
      <c r="F161" s="473" t="str">
        <f>IF('DAFTAR PELAJAR'!J157=0,"",'DAFTAR PELAJAR'!J157)</f>
        <v/>
      </c>
      <c r="G161" s="4" t="str">
        <f>IFERROR(AVERAGE('PB(TEORI)'!$G161,'PB(TEORI)'!$R161,'PB(TEORI)'!$AC161)*PBTEORI1%,"")</f>
        <v/>
      </c>
      <c r="H161" s="456" t="str">
        <f>IFERROR(AVERAGE('PB(TEORI)'!$H161,'PB(TEORI)'!$S161,'PB(TEORI)'!$AD161)*PBTEORI2%,"")</f>
        <v/>
      </c>
      <c r="I161" s="456" t="str">
        <f>IFERROR(AVERAGE('PB(TEORI)'!$I161,'PB(TEORI)'!$T161,'PB(TEORI)'!$AE161)*PBTEORI3%,"")</f>
        <v/>
      </c>
      <c r="J161" s="456" t="str">
        <f>IFERROR(AVERAGE('PB(TEORI)'!$J161,'PB(TEORI)'!$U161,'PB(TEORI)'!$AF161)*PBTEORI4%,"")</f>
        <v/>
      </c>
      <c r="K161" s="456" t="str">
        <f>IFERROR(AVERAGE('PB(TEORI)'!$K161,'PB(TEORI)'!$V161,'PB(TEORI)'!$AG161)*PBTEORI5%,"")</f>
        <v/>
      </c>
      <c r="L161" s="456" t="str">
        <f>IFERROR(AVERAGE('PB(TEORI)'!$L161,'PB(TEORI)'!$W161,'PB(TEORI)'!$AH161)*PBTEORI6%,"")</f>
        <v/>
      </c>
      <c r="M161" s="456" t="str">
        <f>IFERROR(AVERAGE('PB(TEORI)'!$M161,'PB(TEORI)'!$X161,'[2]PB(TEORI'!$AG161)*PBTEORI7%,"")</f>
        <v/>
      </c>
      <c r="N161" s="467" t="str">
        <f>IFERROR(AVERAGE('PB(TEORI)'!$N161,'PB(TEORI)'!$Y161,'PB(TEORI)'!$AJ161)*PBTEORI8%,"")</f>
        <v/>
      </c>
      <c r="O161" s="467" t="str">
        <f>IFERROR(AVERAGE('PB(TEORI)'!$O161,'PB(TEORI)'!$Z161,'PB(TEORI)'!$AK161)*PBTEORI9%,"")</f>
        <v/>
      </c>
      <c r="P161" s="467" t="str">
        <f>IFERROR(AVERAGE('PB(TEORI)'!$P161,'PB(TEORI)'!$AA161,'PB(TEORI)'!$AL161)*PBTEORI10%,"")</f>
        <v/>
      </c>
      <c r="Q161" s="468" t="str">
        <f t="shared" si="6"/>
        <v/>
      </c>
      <c r="R161" s="469" t="str">
        <f>IFERROR(AVERAGE('PB(AMALI)'!$G161,'PB(AMALI)'!$R161,'PB(AMALI)'!$AC161)*PBAMALI1%,"")</f>
        <v/>
      </c>
      <c r="S161" s="469" t="str">
        <f>IFERROR(AVERAGE('PB(AMALI)'!$H161,'PB(AMALI)'!$S161,'PB(AMALI)'!$AD161)*PBAMALI2%,"")</f>
        <v/>
      </c>
      <c r="T161" s="469" t="str">
        <f>IFERROR(AVERAGE('PB(AMALI)'!$I161,'PB(AMALI)'!$T161,'PB(AMALI)'!$AE161)*PBAMALI3%,"")</f>
        <v/>
      </c>
      <c r="U161" s="469" t="str">
        <f>IFERROR(AVERAGE('PB(AMALI)'!$J161,'PB(AMALI)'!$U161,'PB(AMALI)'!$AF161)*PBAMALI4%,"")</f>
        <v/>
      </c>
      <c r="V161" s="469" t="str">
        <f>IFERROR(AVERAGE('PB(AMALI)'!$K161,'PB(AMALI)'!$V161,'PB(AMALI)'!$AG161)*PBAMALI5%,"")</f>
        <v/>
      </c>
      <c r="W161" s="469" t="str">
        <f>IFERROR(AVERAGE('PB(AMALI)'!$L161,'PB(AMALI)'!$W161,'PB(AMALI)'!$AH161)*PBAMALI6%,"")</f>
        <v/>
      </c>
      <c r="X161" s="469" t="str">
        <f>IFERROR(AVERAGE('PB(AMALI)'!$M161,'PB(AMALI)'!$X161,'[3]PB(AMALI'!$AG161)*PBAMALI7%,"")</f>
        <v/>
      </c>
      <c r="Y161" s="469" t="str">
        <f>IFERROR(AVERAGE('PB(AMALI)'!$N161,'PB(AMALI)'!$Y161,'PB(AMALI)'!$AJ161)*PBAMALI8%,"")</f>
        <v/>
      </c>
      <c r="Z161" s="469" t="str">
        <f>IFERROR(AVERAGE('PB(AMALI)'!$O161,'PB(AMALI)'!$Z161,'PB(AMALI)'!$AK161)*PBAMALI9%,"")</f>
        <v/>
      </c>
      <c r="AA161" s="469" t="str">
        <f>IFERROR(AVERAGE('PB(AMALI)'!$P161,'PB(AMALI)'!$AA161,'PB(AMALI)'!$AL161)*PBAMALI10%,"")</f>
        <v/>
      </c>
      <c r="AB161" s="470" t="str">
        <f t="shared" si="7"/>
        <v/>
      </c>
      <c r="AC161" s="474" t="str">
        <f t="shared" si="8"/>
        <v/>
      </c>
    </row>
    <row r="162" spans="1:29" ht="19.899999999999999" customHeight="1">
      <c r="A162" s="6">
        <v>151</v>
      </c>
      <c r="B162" s="425" t="str">
        <f>IF(OR(F162=0,F162=""),"",'DAFTAR PELAJAR'!B158)</f>
        <v/>
      </c>
      <c r="C162" s="381" t="str">
        <f>IF(OR(F162=0,F162=""),"",'DAFTAR PELAJAR'!C158)</f>
        <v/>
      </c>
      <c r="D162" s="472" t="str">
        <f>IF(OR(F162=0,F162=""),"",'DAFTAR PELAJAR'!D158)</f>
        <v/>
      </c>
      <c r="E162" s="381" t="str">
        <f>IF(OR(F162=0,F162=""),"",'DAFTAR PELAJAR'!E158)</f>
        <v/>
      </c>
      <c r="F162" s="473" t="str">
        <f>IF('DAFTAR PELAJAR'!J158=0,"",'DAFTAR PELAJAR'!J158)</f>
        <v/>
      </c>
      <c r="G162" s="4" t="str">
        <f>IFERROR(AVERAGE('PB(TEORI)'!$G162,'PB(TEORI)'!$R162,'PB(TEORI)'!$AC162)*PBTEORI1%,"")</f>
        <v/>
      </c>
      <c r="H162" s="456" t="str">
        <f>IFERROR(AVERAGE('PB(TEORI)'!$H162,'PB(TEORI)'!$S162,'PB(TEORI)'!$AD162)*PBTEORI2%,"")</f>
        <v/>
      </c>
      <c r="I162" s="456" t="str">
        <f>IFERROR(AVERAGE('PB(TEORI)'!$I162,'PB(TEORI)'!$T162,'PB(TEORI)'!$AE162)*PBTEORI3%,"")</f>
        <v/>
      </c>
      <c r="J162" s="456" t="str">
        <f>IFERROR(AVERAGE('PB(TEORI)'!$J162,'PB(TEORI)'!$U162,'PB(TEORI)'!$AF162)*PBTEORI4%,"")</f>
        <v/>
      </c>
      <c r="K162" s="456" t="str">
        <f>IFERROR(AVERAGE('PB(TEORI)'!$K162,'PB(TEORI)'!$V162,'PB(TEORI)'!$AG162)*PBTEORI5%,"")</f>
        <v/>
      </c>
      <c r="L162" s="456" t="str">
        <f>IFERROR(AVERAGE('PB(TEORI)'!$L162,'PB(TEORI)'!$W162,'PB(TEORI)'!$AH162)*PBTEORI6%,"")</f>
        <v/>
      </c>
      <c r="M162" s="456" t="str">
        <f>IFERROR(AVERAGE('PB(TEORI)'!$M162,'PB(TEORI)'!$X162,'[2]PB(TEORI'!$AG162)*PBTEORI7%,"")</f>
        <v/>
      </c>
      <c r="N162" s="467" t="str">
        <f>IFERROR(AVERAGE('PB(TEORI)'!$N162,'PB(TEORI)'!$Y162,'PB(TEORI)'!$AJ162)*PBTEORI8%,"")</f>
        <v/>
      </c>
      <c r="O162" s="467" t="str">
        <f>IFERROR(AVERAGE('PB(TEORI)'!$O162,'PB(TEORI)'!$Z162,'PB(TEORI)'!$AK162)*PBTEORI9%,"")</f>
        <v/>
      </c>
      <c r="P162" s="467" t="str">
        <f>IFERROR(AVERAGE('PB(TEORI)'!$P162,'PB(TEORI)'!$AA162,'PB(TEORI)'!$AL162)*PBTEORI10%,"")</f>
        <v/>
      </c>
      <c r="Q162" s="468" t="str">
        <f t="shared" si="6"/>
        <v/>
      </c>
      <c r="R162" s="469" t="str">
        <f>IFERROR(AVERAGE('PB(AMALI)'!$G162,'PB(AMALI)'!$R162,'PB(AMALI)'!$AC162)*PBAMALI1%,"")</f>
        <v/>
      </c>
      <c r="S162" s="469" t="str">
        <f>IFERROR(AVERAGE('PB(AMALI)'!$H162,'PB(AMALI)'!$S162,'PB(AMALI)'!$AD162)*PBAMALI2%,"")</f>
        <v/>
      </c>
      <c r="T162" s="469" t="str">
        <f>IFERROR(AVERAGE('PB(AMALI)'!$I162,'PB(AMALI)'!$T162,'PB(AMALI)'!$AE162)*PBAMALI3%,"")</f>
        <v/>
      </c>
      <c r="U162" s="469" t="str">
        <f>IFERROR(AVERAGE('PB(AMALI)'!$J162,'PB(AMALI)'!$U162,'PB(AMALI)'!$AF162)*PBAMALI4%,"")</f>
        <v/>
      </c>
      <c r="V162" s="469" t="str">
        <f>IFERROR(AVERAGE('PB(AMALI)'!$K162,'PB(AMALI)'!$V162,'PB(AMALI)'!$AG162)*PBAMALI5%,"")</f>
        <v/>
      </c>
      <c r="W162" s="469" t="str">
        <f>IFERROR(AVERAGE('PB(AMALI)'!$L162,'PB(AMALI)'!$W162,'PB(AMALI)'!$AH162)*PBAMALI6%,"")</f>
        <v/>
      </c>
      <c r="X162" s="469" t="str">
        <f>IFERROR(AVERAGE('PB(AMALI)'!$M162,'PB(AMALI)'!$X162,'[3]PB(AMALI'!$AG162)*PBAMALI7%,"")</f>
        <v/>
      </c>
      <c r="Y162" s="469" t="str">
        <f>IFERROR(AVERAGE('PB(AMALI)'!$N162,'PB(AMALI)'!$Y162,'PB(AMALI)'!$AJ162)*PBAMALI8%,"")</f>
        <v/>
      </c>
      <c r="Z162" s="469" t="str">
        <f>IFERROR(AVERAGE('PB(AMALI)'!$O162,'PB(AMALI)'!$Z162,'PB(AMALI)'!$AK162)*PBAMALI9%,"")</f>
        <v/>
      </c>
      <c r="AA162" s="469" t="str">
        <f>IFERROR(AVERAGE('PB(AMALI)'!$P162,'PB(AMALI)'!$AA162,'PB(AMALI)'!$AL162)*PBAMALI10%,"")</f>
        <v/>
      </c>
      <c r="AB162" s="470" t="str">
        <f t="shared" si="7"/>
        <v/>
      </c>
      <c r="AC162" s="474" t="str">
        <f t="shared" si="8"/>
        <v/>
      </c>
    </row>
    <row r="163" spans="1:29" ht="19.899999999999999" customHeight="1">
      <c r="A163" s="6">
        <v>152</v>
      </c>
      <c r="B163" s="425" t="str">
        <f>IF(OR(F163=0,F163=""),"",'DAFTAR PELAJAR'!B159)</f>
        <v/>
      </c>
      <c r="C163" s="381" t="str">
        <f>IF(OR(F163=0,F163=""),"",'DAFTAR PELAJAR'!C159)</f>
        <v/>
      </c>
      <c r="D163" s="472" t="str">
        <f>IF(OR(F163=0,F163=""),"",'DAFTAR PELAJAR'!D159)</f>
        <v/>
      </c>
      <c r="E163" s="381" t="str">
        <f>IF(OR(F163=0,F163=""),"",'DAFTAR PELAJAR'!E159)</f>
        <v/>
      </c>
      <c r="F163" s="473" t="str">
        <f>IF('DAFTAR PELAJAR'!J159=0,"",'DAFTAR PELAJAR'!J159)</f>
        <v/>
      </c>
      <c r="G163" s="4" t="str">
        <f>IFERROR(AVERAGE('PB(TEORI)'!$G163,'PB(TEORI)'!$R163,'PB(TEORI)'!$AC163)*PBTEORI1%,"")</f>
        <v/>
      </c>
      <c r="H163" s="456" t="str">
        <f>IFERROR(AVERAGE('PB(TEORI)'!$H163,'PB(TEORI)'!$S163,'PB(TEORI)'!$AD163)*PBTEORI2%,"")</f>
        <v/>
      </c>
      <c r="I163" s="456" t="str">
        <f>IFERROR(AVERAGE('PB(TEORI)'!$I163,'PB(TEORI)'!$T163,'PB(TEORI)'!$AE163)*PBTEORI3%,"")</f>
        <v/>
      </c>
      <c r="J163" s="456" t="str">
        <f>IFERROR(AVERAGE('PB(TEORI)'!$J163,'PB(TEORI)'!$U163,'PB(TEORI)'!$AF163)*PBTEORI4%,"")</f>
        <v/>
      </c>
      <c r="K163" s="456" t="str">
        <f>IFERROR(AVERAGE('PB(TEORI)'!$K163,'PB(TEORI)'!$V163,'PB(TEORI)'!$AG163)*PBTEORI5%,"")</f>
        <v/>
      </c>
      <c r="L163" s="456" t="str">
        <f>IFERROR(AVERAGE('PB(TEORI)'!$L163,'PB(TEORI)'!$W163,'PB(TEORI)'!$AH163)*PBTEORI6%,"")</f>
        <v/>
      </c>
      <c r="M163" s="456" t="str">
        <f>IFERROR(AVERAGE('PB(TEORI)'!$M163,'PB(TEORI)'!$X163,'[2]PB(TEORI'!$AG163)*PBTEORI7%,"")</f>
        <v/>
      </c>
      <c r="N163" s="467" t="str">
        <f>IFERROR(AVERAGE('PB(TEORI)'!$N163,'PB(TEORI)'!$Y163,'PB(TEORI)'!$AJ163)*PBTEORI8%,"")</f>
        <v/>
      </c>
      <c r="O163" s="467" t="str">
        <f>IFERROR(AVERAGE('PB(TEORI)'!$O163,'PB(TEORI)'!$Z163,'PB(TEORI)'!$AK163)*PBTEORI9%,"")</f>
        <v/>
      </c>
      <c r="P163" s="467" t="str">
        <f>IFERROR(AVERAGE('PB(TEORI)'!$P163,'PB(TEORI)'!$AA163,'PB(TEORI)'!$AL163)*PBTEORI10%,"")</f>
        <v/>
      </c>
      <c r="Q163" s="468" t="str">
        <f t="shared" si="6"/>
        <v/>
      </c>
      <c r="R163" s="469" t="str">
        <f>IFERROR(AVERAGE('PB(AMALI)'!$G163,'PB(AMALI)'!$R163,'PB(AMALI)'!$AC163)*PBAMALI1%,"")</f>
        <v/>
      </c>
      <c r="S163" s="469" t="str">
        <f>IFERROR(AVERAGE('PB(AMALI)'!$H163,'PB(AMALI)'!$S163,'PB(AMALI)'!$AD163)*PBAMALI2%,"")</f>
        <v/>
      </c>
      <c r="T163" s="469" t="str">
        <f>IFERROR(AVERAGE('PB(AMALI)'!$I163,'PB(AMALI)'!$T163,'PB(AMALI)'!$AE163)*PBAMALI3%,"")</f>
        <v/>
      </c>
      <c r="U163" s="469" t="str">
        <f>IFERROR(AVERAGE('PB(AMALI)'!$J163,'PB(AMALI)'!$U163,'PB(AMALI)'!$AF163)*PBAMALI4%,"")</f>
        <v/>
      </c>
      <c r="V163" s="469" t="str">
        <f>IFERROR(AVERAGE('PB(AMALI)'!$K163,'PB(AMALI)'!$V163,'PB(AMALI)'!$AG163)*PBAMALI5%,"")</f>
        <v/>
      </c>
      <c r="W163" s="469" t="str">
        <f>IFERROR(AVERAGE('PB(AMALI)'!$L163,'PB(AMALI)'!$W163,'PB(AMALI)'!$AH163)*PBAMALI6%,"")</f>
        <v/>
      </c>
      <c r="X163" s="469" t="str">
        <f>IFERROR(AVERAGE('PB(AMALI)'!$M163,'PB(AMALI)'!$X163,'[3]PB(AMALI'!$AG163)*PBAMALI7%,"")</f>
        <v/>
      </c>
      <c r="Y163" s="469" t="str">
        <f>IFERROR(AVERAGE('PB(AMALI)'!$N163,'PB(AMALI)'!$Y163,'PB(AMALI)'!$AJ163)*PBAMALI8%,"")</f>
        <v/>
      </c>
      <c r="Z163" s="469" t="str">
        <f>IFERROR(AVERAGE('PB(AMALI)'!$O163,'PB(AMALI)'!$Z163,'PB(AMALI)'!$AK163)*PBAMALI9%,"")</f>
        <v/>
      </c>
      <c r="AA163" s="469" t="str">
        <f>IFERROR(AVERAGE('PB(AMALI)'!$P163,'PB(AMALI)'!$AA163,'PB(AMALI)'!$AL163)*PBAMALI10%,"")</f>
        <v/>
      </c>
      <c r="AB163" s="470" t="str">
        <f t="shared" si="7"/>
        <v/>
      </c>
      <c r="AC163" s="474" t="str">
        <f t="shared" si="8"/>
        <v/>
      </c>
    </row>
    <row r="164" spans="1:29" ht="19.899999999999999" customHeight="1">
      <c r="A164" s="6">
        <v>153</v>
      </c>
      <c r="B164" s="425" t="str">
        <f>IF(OR(F164=0,F164=""),"",'DAFTAR PELAJAR'!B160)</f>
        <v/>
      </c>
      <c r="C164" s="381" t="str">
        <f>IF(OR(F164=0,F164=""),"",'DAFTAR PELAJAR'!C160)</f>
        <v/>
      </c>
      <c r="D164" s="472" t="str">
        <f>IF(OR(F164=0,F164=""),"",'DAFTAR PELAJAR'!D160)</f>
        <v/>
      </c>
      <c r="E164" s="381" t="str">
        <f>IF(OR(F164=0,F164=""),"",'DAFTAR PELAJAR'!E160)</f>
        <v/>
      </c>
      <c r="F164" s="473" t="str">
        <f>IF('DAFTAR PELAJAR'!J160=0,"",'DAFTAR PELAJAR'!J160)</f>
        <v/>
      </c>
      <c r="G164" s="4" t="str">
        <f>IFERROR(AVERAGE('PB(TEORI)'!$G164,'PB(TEORI)'!$R164,'PB(TEORI)'!$AC164)*PBTEORI1%,"")</f>
        <v/>
      </c>
      <c r="H164" s="456" t="str">
        <f>IFERROR(AVERAGE('PB(TEORI)'!$H164,'PB(TEORI)'!$S164,'PB(TEORI)'!$AD164)*PBTEORI2%,"")</f>
        <v/>
      </c>
      <c r="I164" s="456" t="str">
        <f>IFERROR(AVERAGE('PB(TEORI)'!$I164,'PB(TEORI)'!$T164,'PB(TEORI)'!$AE164)*PBTEORI3%,"")</f>
        <v/>
      </c>
      <c r="J164" s="456" t="str">
        <f>IFERROR(AVERAGE('PB(TEORI)'!$J164,'PB(TEORI)'!$U164,'PB(TEORI)'!$AF164)*PBTEORI4%,"")</f>
        <v/>
      </c>
      <c r="K164" s="456" t="str">
        <f>IFERROR(AVERAGE('PB(TEORI)'!$K164,'PB(TEORI)'!$V164,'PB(TEORI)'!$AG164)*PBTEORI5%,"")</f>
        <v/>
      </c>
      <c r="L164" s="456" t="str">
        <f>IFERROR(AVERAGE('PB(TEORI)'!$L164,'PB(TEORI)'!$W164,'PB(TEORI)'!$AH164)*PBTEORI6%,"")</f>
        <v/>
      </c>
      <c r="M164" s="456" t="str">
        <f>IFERROR(AVERAGE('PB(TEORI)'!$M164,'PB(TEORI)'!$X164,'[2]PB(TEORI'!$AG164)*PBTEORI7%,"")</f>
        <v/>
      </c>
      <c r="N164" s="467" t="str">
        <f>IFERROR(AVERAGE('PB(TEORI)'!$N164,'PB(TEORI)'!$Y164,'PB(TEORI)'!$AJ164)*PBTEORI8%,"")</f>
        <v/>
      </c>
      <c r="O164" s="467" t="str">
        <f>IFERROR(AVERAGE('PB(TEORI)'!$O164,'PB(TEORI)'!$Z164,'PB(TEORI)'!$AK164)*PBTEORI9%,"")</f>
        <v/>
      </c>
      <c r="P164" s="467" t="str">
        <f>IFERROR(AVERAGE('PB(TEORI)'!$P164,'PB(TEORI)'!$AA164,'PB(TEORI)'!$AL164)*PBTEORI10%,"")</f>
        <v/>
      </c>
      <c r="Q164" s="468" t="str">
        <f t="shared" si="6"/>
        <v/>
      </c>
      <c r="R164" s="469" t="str">
        <f>IFERROR(AVERAGE('PB(AMALI)'!$G164,'PB(AMALI)'!$R164,'PB(AMALI)'!$AC164)*PBAMALI1%,"")</f>
        <v/>
      </c>
      <c r="S164" s="469" t="str">
        <f>IFERROR(AVERAGE('PB(AMALI)'!$H164,'PB(AMALI)'!$S164,'PB(AMALI)'!$AD164)*PBAMALI2%,"")</f>
        <v/>
      </c>
      <c r="T164" s="469" t="str">
        <f>IFERROR(AVERAGE('PB(AMALI)'!$I164,'PB(AMALI)'!$T164,'PB(AMALI)'!$AE164)*PBAMALI3%,"")</f>
        <v/>
      </c>
      <c r="U164" s="469" t="str">
        <f>IFERROR(AVERAGE('PB(AMALI)'!$J164,'PB(AMALI)'!$U164,'PB(AMALI)'!$AF164)*PBAMALI4%,"")</f>
        <v/>
      </c>
      <c r="V164" s="469" t="str">
        <f>IFERROR(AVERAGE('PB(AMALI)'!$K164,'PB(AMALI)'!$V164,'PB(AMALI)'!$AG164)*PBAMALI5%,"")</f>
        <v/>
      </c>
      <c r="W164" s="469" t="str">
        <f>IFERROR(AVERAGE('PB(AMALI)'!$L164,'PB(AMALI)'!$W164,'PB(AMALI)'!$AH164)*PBAMALI6%,"")</f>
        <v/>
      </c>
      <c r="X164" s="469" t="str">
        <f>IFERROR(AVERAGE('PB(AMALI)'!$M164,'PB(AMALI)'!$X164,'[3]PB(AMALI'!$AG164)*PBAMALI7%,"")</f>
        <v/>
      </c>
      <c r="Y164" s="469" t="str">
        <f>IFERROR(AVERAGE('PB(AMALI)'!$N164,'PB(AMALI)'!$Y164,'PB(AMALI)'!$AJ164)*PBAMALI8%,"")</f>
        <v/>
      </c>
      <c r="Z164" s="469" t="str">
        <f>IFERROR(AVERAGE('PB(AMALI)'!$O164,'PB(AMALI)'!$Z164,'PB(AMALI)'!$AK164)*PBAMALI9%,"")</f>
        <v/>
      </c>
      <c r="AA164" s="469" t="str">
        <f>IFERROR(AVERAGE('PB(AMALI)'!$P164,'PB(AMALI)'!$AA164,'PB(AMALI)'!$AL164)*PBAMALI10%,"")</f>
        <v/>
      </c>
      <c r="AB164" s="470" t="str">
        <f t="shared" si="7"/>
        <v/>
      </c>
      <c r="AC164" s="474" t="str">
        <f t="shared" si="8"/>
        <v/>
      </c>
    </row>
    <row r="165" spans="1:29" ht="19.899999999999999" customHeight="1">
      <c r="A165" s="6">
        <v>154</v>
      </c>
      <c r="B165" s="425" t="str">
        <f>IF(OR(F165=0,F165=""),"",'DAFTAR PELAJAR'!B161)</f>
        <v/>
      </c>
      <c r="C165" s="381" t="str">
        <f>IF(OR(F165=0,F165=""),"",'DAFTAR PELAJAR'!C161)</f>
        <v/>
      </c>
      <c r="D165" s="472" t="str">
        <f>IF(OR(F165=0,F165=""),"",'DAFTAR PELAJAR'!D161)</f>
        <v/>
      </c>
      <c r="E165" s="381" t="str">
        <f>IF(OR(F165=0,F165=""),"",'DAFTAR PELAJAR'!E161)</f>
        <v/>
      </c>
      <c r="F165" s="473" t="str">
        <f>IF('DAFTAR PELAJAR'!J161=0,"",'DAFTAR PELAJAR'!J161)</f>
        <v/>
      </c>
      <c r="G165" s="4" t="str">
        <f>IFERROR(AVERAGE('PB(TEORI)'!$G165,'PB(TEORI)'!$R165,'PB(TEORI)'!$AC165)*PBTEORI1%,"")</f>
        <v/>
      </c>
      <c r="H165" s="456" t="str">
        <f>IFERROR(AVERAGE('PB(TEORI)'!$H165,'PB(TEORI)'!$S165,'PB(TEORI)'!$AD165)*PBTEORI2%,"")</f>
        <v/>
      </c>
      <c r="I165" s="456" t="str">
        <f>IFERROR(AVERAGE('PB(TEORI)'!$I165,'PB(TEORI)'!$T165,'PB(TEORI)'!$AE165)*PBTEORI3%,"")</f>
        <v/>
      </c>
      <c r="J165" s="456" t="str">
        <f>IFERROR(AVERAGE('PB(TEORI)'!$J165,'PB(TEORI)'!$U165,'PB(TEORI)'!$AF165)*PBTEORI4%,"")</f>
        <v/>
      </c>
      <c r="K165" s="456" t="str">
        <f>IFERROR(AVERAGE('PB(TEORI)'!$K165,'PB(TEORI)'!$V165,'PB(TEORI)'!$AG165)*PBTEORI5%,"")</f>
        <v/>
      </c>
      <c r="L165" s="456" t="str">
        <f>IFERROR(AVERAGE('PB(TEORI)'!$L165,'PB(TEORI)'!$W165,'PB(TEORI)'!$AH165)*PBTEORI6%,"")</f>
        <v/>
      </c>
      <c r="M165" s="456" t="str">
        <f>IFERROR(AVERAGE('PB(TEORI)'!$M165,'PB(TEORI)'!$X165,'[2]PB(TEORI'!$AG165)*PBTEORI7%,"")</f>
        <v/>
      </c>
      <c r="N165" s="467" t="str">
        <f>IFERROR(AVERAGE('PB(TEORI)'!$N165,'PB(TEORI)'!$Y165,'PB(TEORI)'!$AJ165)*PBTEORI8%,"")</f>
        <v/>
      </c>
      <c r="O165" s="467" t="str">
        <f>IFERROR(AVERAGE('PB(TEORI)'!$O165,'PB(TEORI)'!$Z165,'PB(TEORI)'!$AK165)*PBTEORI9%,"")</f>
        <v/>
      </c>
      <c r="P165" s="467" t="str">
        <f>IFERROR(AVERAGE('PB(TEORI)'!$P165,'PB(TEORI)'!$AA165,'PB(TEORI)'!$AL165)*PBTEORI10%,"")</f>
        <v/>
      </c>
      <c r="Q165" s="468" t="str">
        <f t="shared" si="6"/>
        <v/>
      </c>
      <c r="R165" s="469" t="str">
        <f>IFERROR(AVERAGE('PB(AMALI)'!$G165,'PB(AMALI)'!$R165,'PB(AMALI)'!$AC165)*PBAMALI1%,"")</f>
        <v/>
      </c>
      <c r="S165" s="469" t="str">
        <f>IFERROR(AVERAGE('PB(AMALI)'!$H165,'PB(AMALI)'!$S165,'PB(AMALI)'!$AD165)*PBAMALI2%,"")</f>
        <v/>
      </c>
      <c r="T165" s="469" t="str">
        <f>IFERROR(AVERAGE('PB(AMALI)'!$I165,'PB(AMALI)'!$T165,'PB(AMALI)'!$AE165)*PBAMALI3%,"")</f>
        <v/>
      </c>
      <c r="U165" s="469" t="str">
        <f>IFERROR(AVERAGE('PB(AMALI)'!$J165,'PB(AMALI)'!$U165,'PB(AMALI)'!$AF165)*PBAMALI4%,"")</f>
        <v/>
      </c>
      <c r="V165" s="469" t="str">
        <f>IFERROR(AVERAGE('PB(AMALI)'!$K165,'PB(AMALI)'!$V165,'PB(AMALI)'!$AG165)*PBAMALI5%,"")</f>
        <v/>
      </c>
      <c r="W165" s="469" t="str">
        <f>IFERROR(AVERAGE('PB(AMALI)'!$L165,'PB(AMALI)'!$W165,'PB(AMALI)'!$AH165)*PBAMALI6%,"")</f>
        <v/>
      </c>
      <c r="X165" s="469" t="str">
        <f>IFERROR(AVERAGE('PB(AMALI)'!$M165,'PB(AMALI)'!$X165,'[3]PB(AMALI'!$AG165)*PBAMALI7%,"")</f>
        <v/>
      </c>
      <c r="Y165" s="469" t="str">
        <f>IFERROR(AVERAGE('PB(AMALI)'!$N165,'PB(AMALI)'!$Y165,'PB(AMALI)'!$AJ165)*PBAMALI8%,"")</f>
        <v/>
      </c>
      <c r="Z165" s="469" t="str">
        <f>IFERROR(AVERAGE('PB(AMALI)'!$O165,'PB(AMALI)'!$Z165,'PB(AMALI)'!$AK165)*PBAMALI9%,"")</f>
        <v/>
      </c>
      <c r="AA165" s="469" t="str">
        <f>IFERROR(AVERAGE('PB(AMALI)'!$P165,'PB(AMALI)'!$AA165,'PB(AMALI)'!$AL165)*PBAMALI10%,"")</f>
        <v/>
      </c>
      <c r="AB165" s="470" t="str">
        <f t="shared" si="7"/>
        <v/>
      </c>
      <c r="AC165" s="474" t="str">
        <f t="shared" si="8"/>
        <v/>
      </c>
    </row>
    <row r="166" spans="1:29" ht="19.899999999999999" customHeight="1">
      <c r="A166" s="6">
        <v>155</v>
      </c>
      <c r="B166" s="425" t="str">
        <f>IF(OR(F166=0,F166=""),"",'DAFTAR PELAJAR'!B162)</f>
        <v/>
      </c>
      <c r="C166" s="381" t="str">
        <f>IF(OR(F166=0,F166=""),"",'DAFTAR PELAJAR'!C162)</f>
        <v/>
      </c>
      <c r="D166" s="472" t="str">
        <f>IF(OR(F166=0,F166=""),"",'DAFTAR PELAJAR'!D162)</f>
        <v/>
      </c>
      <c r="E166" s="381" t="str">
        <f>IF(OR(F166=0,F166=""),"",'DAFTAR PELAJAR'!E162)</f>
        <v/>
      </c>
      <c r="F166" s="473" t="str">
        <f>IF('DAFTAR PELAJAR'!J162=0,"",'DAFTAR PELAJAR'!J162)</f>
        <v/>
      </c>
      <c r="G166" s="4" t="str">
        <f>IFERROR(AVERAGE('PB(TEORI)'!$G166,'PB(TEORI)'!$R166,'PB(TEORI)'!$AC166)*PBTEORI1%,"")</f>
        <v/>
      </c>
      <c r="H166" s="456" t="str">
        <f>IFERROR(AVERAGE('PB(TEORI)'!$H166,'PB(TEORI)'!$S166,'PB(TEORI)'!$AD166)*PBTEORI2%,"")</f>
        <v/>
      </c>
      <c r="I166" s="456" t="str">
        <f>IFERROR(AVERAGE('PB(TEORI)'!$I166,'PB(TEORI)'!$T166,'PB(TEORI)'!$AE166)*PBTEORI3%,"")</f>
        <v/>
      </c>
      <c r="J166" s="456" t="str">
        <f>IFERROR(AVERAGE('PB(TEORI)'!$J166,'PB(TEORI)'!$U166,'PB(TEORI)'!$AF166)*PBTEORI4%,"")</f>
        <v/>
      </c>
      <c r="K166" s="456" t="str">
        <f>IFERROR(AVERAGE('PB(TEORI)'!$K166,'PB(TEORI)'!$V166,'PB(TEORI)'!$AG166)*PBTEORI5%,"")</f>
        <v/>
      </c>
      <c r="L166" s="456" t="str">
        <f>IFERROR(AVERAGE('PB(TEORI)'!$L166,'PB(TEORI)'!$W166,'PB(TEORI)'!$AH166)*PBTEORI6%,"")</f>
        <v/>
      </c>
      <c r="M166" s="456" t="str">
        <f>IFERROR(AVERAGE('PB(TEORI)'!$M166,'PB(TEORI)'!$X166,'[2]PB(TEORI'!$AG166)*PBTEORI7%,"")</f>
        <v/>
      </c>
      <c r="N166" s="467" t="str">
        <f>IFERROR(AVERAGE('PB(TEORI)'!$N166,'PB(TEORI)'!$Y166,'PB(TEORI)'!$AJ166)*PBTEORI8%,"")</f>
        <v/>
      </c>
      <c r="O166" s="467" t="str">
        <f>IFERROR(AVERAGE('PB(TEORI)'!$O166,'PB(TEORI)'!$Z166,'PB(TEORI)'!$AK166)*PBTEORI9%,"")</f>
        <v/>
      </c>
      <c r="P166" s="467" t="str">
        <f>IFERROR(AVERAGE('PB(TEORI)'!$P166,'PB(TEORI)'!$AA166,'PB(TEORI)'!$AL166)*PBTEORI10%,"")</f>
        <v/>
      </c>
      <c r="Q166" s="468" t="str">
        <f t="shared" si="6"/>
        <v/>
      </c>
      <c r="R166" s="469" t="str">
        <f>IFERROR(AVERAGE('PB(AMALI)'!$G166,'PB(AMALI)'!$R166,'PB(AMALI)'!$AC166)*PBAMALI1%,"")</f>
        <v/>
      </c>
      <c r="S166" s="469" t="str">
        <f>IFERROR(AVERAGE('PB(AMALI)'!$H166,'PB(AMALI)'!$S166,'PB(AMALI)'!$AD166)*PBAMALI2%,"")</f>
        <v/>
      </c>
      <c r="T166" s="469" t="str">
        <f>IFERROR(AVERAGE('PB(AMALI)'!$I166,'PB(AMALI)'!$T166,'PB(AMALI)'!$AE166)*PBAMALI3%,"")</f>
        <v/>
      </c>
      <c r="U166" s="469" t="str">
        <f>IFERROR(AVERAGE('PB(AMALI)'!$J166,'PB(AMALI)'!$U166,'PB(AMALI)'!$AF166)*PBAMALI4%,"")</f>
        <v/>
      </c>
      <c r="V166" s="469" t="str">
        <f>IFERROR(AVERAGE('PB(AMALI)'!$K166,'PB(AMALI)'!$V166,'PB(AMALI)'!$AG166)*PBAMALI5%,"")</f>
        <v/>
      </c>
      <c r="W166" s="469" t="str">
        <f>IFERROR(AVERAGE('PB(AMALI)'!$L166,'PB(AMALI)'!$W166,'PB(AMALI)'!$AH166)*PBAMALI6%,"")</f>
        <v/>
      </c>
      <c r="X166" s="469" t="str">
        <f>IFERROR(AVERAGE('PB(AMALI)'!$M166,'PB(AMALI)'!$X166,'[3]PB(AMALI'!$AG166)*PBAMALI7%,"")</f>
        <v/>
      </c>
      <c r="Y166" s="469" t="str">
        <f>IFERROR(AVERAGE('PB(AMALI)'!$N166,'PB(AMALI)'!$Y166,'PB(AMALI)'!$AJ166)*PBAMALI8%,"")</f>
        <v/>
      </c>
      <c r="Z166" s="469" t="str">
        <f>IFERROR(AVERAGE('PB(AMALI)'!$O166,'PB(AMALI)'!$Z166,'PB(AMALI)'!$AK166)*PBAMALI9%,"")</f>
        <v/>
      </c>
      <c r="AA166" s="469" t="str">
        <f>IFERROR(AVERAGE('PB(AMALI)'!$P166,'PB(AMALI)'!$AA166,'PB(AMALI)'!$AL166)*PBAMALI10%,"")</f>
        <v/>
      </c>
      <c r="AB166" s="470" t="str">
        <f t="shared" si="7"/>
        <v/>
      </c>
      <c r="AC166" s="474" t="str">
        <f t="shared" si="8"/>
        <v/>
      </c>
    </row>
    <row r="167" spans="1:29" ht="19.899999999999999" customHeight="1">
      <c r="A167" s="6">
        <v>156</v>
      </c>
      <c r="B167" s="425" t="str">
        <f>IF(OR(F167=0,F167=""),"",'DAFTAR PELAJAR'!B163)</f>
        <v/>
      </c>
      <c r="C167" s="381" t="str">
        <f>IF(OR(F167=0,F167=""),"",'DAFTAR PELAJAR'!C163)</f>
        <v/>
      </c>
      <c r="D167" s="472" t="str">
        <f>IF(OR(F167=0,F167=""),"",'DAFTAR PELAJAR'!D163)</f>
        <v/>
      </c>
      <c r="E167" s="381" t="str">
        <f>IF(OR(F167=0,F167=""),"",'DAFTAR PELAJAR'!E163)</f>
        <v/>
      </c>
      <c r="F167" s="473" t="str">
        <f>IF('DAFTAR PELAJAR'!J163=0,"",'DAFTAR PELAJAR'!J163)</f>
        <v/>
      </c>
      <c r="G167" s="4" t="str">
        <f>IFERROR(AVERAGE('PB(TEORI)'!$G167,'PB(TEORI)'!$R167,'PB(TEORI)'!$AC167)*PBTEORI1%,"")</f>
        <v/>
      </c>
      <c r="H167" s="456" t="str">
        <f>IFERROR(AVERAGE('PB(TEORI)'!$H167,'PB(TEORI)'!$S167,'PB(TEORI)'!$AD167)*PBTEORI2%,"")</f>
        <v/>
      </c>
      <c r="I167" s="456" t="str">
        <f>IFERROR(AVERAGE('PB(TEORI)'!$I167,'PB(TEORI)'!$T167,'PB(TEORI)'!$AE167)*PBTEORI3%,"")</f>
        <v/>
      </c>
      <c r="J167" s="456" t="str">
        <f>IFERROR(AVERAGE('PB(TEORI)'!$J167,'PB(TEORI)'!$U167,'PB(TEORI)'!$AF167)*PBTEORI4%,"")</f>
        <v/>
      </c>
      <c r="K167" s="456" t="str">
        <f>IFERROR(AVERAGE('PB(TEORI)'!$K167,'PB(TEORI)'!$V167,'PB(TEORI)'!$AG167)*PBTEORI5%,"")</f>
        <v/>
      </c>
      <c r="L167" s="456" t="str">
        <f>IFERROR(AVERAGE('PB(TEORI)'!$L167,'PB(TEORI)'!$W167,'PB(TEORI)'!$AH167)*PBTEORI6%,"")</f>
        <v/>
      </c>
      <c r="M167" s="456" t="str">
        <f>IFERROR(AVERAGE('PB(TEORI)'!$M167,'PB(TEORI)'!$X167,'[2]PB(TEORI'!$AG167)*PBTEORI7%,"")</f>
        <v/>
      </c>
      <c r="N167" s="467" t="str">
        <f>IFERROR(AVERAGE('PB(TEORI)'!$N167,'PB(TEORI)'!$Y167,'PB(TEORI)'!$AJ167)*PBTEORI8%,"")</f>
        <v/>
      </c>
      <c r="O167" s="467" t="str">
        <f>IFERROR(AVERAGE('PB(TEORI)'!$O167,'PB(TEORI)'!$Z167,'PB(TEORI)'!$AK167)*PBTEORI9%,"")</f>
        <v/>
      </c>
      <c r="P167" s="467" t="str">
        <f>IFERROR(AVERAGE('PB(TEORI)'!$P167,'PB(TEORI)'!$AA167,'PB(TEORI)'!$AL167)*PBTEORI10%,"")</f>
        <v/>
      </c>
      <c r="Q167" s="468" t="str">
        <f t="shared" si="6"/>
        <v/>
      </c>
      <c r="R167" s="469" t="str">
        <f>IFERROR(AVERAGE('PB(AMALI)'!$G167,'PB(AMALI)'!$R167,'PB(AMALI)'!$AC167)*PBAMALI1%,"")</f>
        <v/>
      </c>
      <c r="S167" s="469" t="str">
        <f>IFERROR(AVERAGE('PB(AMALI)'!$H167,'PB(AMALI)'!$S167,'PB(AMALI)'!$AD167)*PBAMALI2%,"")</f>
        <v/>
      </c>
      <c r="T167" s="469" t="str">
        <f>IFERROR(AVERAGE('PB(AMALI)'!$I167,'PB(AMALI)'!$T167,'PB(AMALI)'!$AE167)*PBAMALI3%,"")</f>
        <v/>
      </c>
      <c r="U167" s="469" t="str">
        <f>IFERROR(AVERAGE('PB(AMALI)'!$J167,'PB(AMALI)'!$U167,'PB(AMALI)'!$AF167)*PBAMALI4%,"")</f>
        <v/>
      </c>
      <c r="V167" s="469" t="str">
        <f>IFERROR(AVERAGE('PB(AMALI)'!$K167,'PB(AMALI)'!$V167,'PB(AMALI)'!$AG167)*PBAMALI5%,"")</f>
        <v/>
      </c>
      <c r="W167" s="469" t="str">
        <f>IFERROR(AVERAGE('PB(AMALI)'!$L167,'PB(AMALI)'!$W167,'PB(AMALI)'!$AH167)*PBAMALI6%,"")</f>
        <v/>
      </c>
      <c r="X167" s="469" t="str">
        <f>IFERROR(AVERAGE('PB(AMALI)'!$M167,'PB(AMALI)'!$X167,'[3]PB(AMALI'!$AG167)*PBAMALI7%,"")</f>
        <v/>
      </c>
      <c r="Y167" s="469" t="str">
        <f>IFERROR(AVERAGE('PB(AMALI)'!$N167,'PB(AMALI)'!$Y167,'PB(AMALI)'!$AJ167)*PBAMALI8%,"")</f>
        <v/>
      </c>
      <c r="Z167" s="469" t="str">
        <f>IFERROR(AVERAGE('PB(AMALI)'!$O167,'PB(AMALI)'!$Z167,'PB(AMALI)'!$AK167)*PBAMALI9%,"")</f>
        <v/>
      </c>
      <c r="AA167" s="469" t="str">
        <f>IFERROR(AVERAGE('PB(AMALI)'!$P167,'PB(AMALI)'!$AA167,'PB(AMALI)'!$AL167)*PBAMALI10%,"")</f>
        <v/>
      </c>
      <c r="AB167" s="470" t="str">
        <f t="shared" si="7"/>
        <v/>
      </c>
      <c r="AC167" s="474" t="str">
        <f t="shared" si="8"/>
        <v/>
      </c>
    </row>
    <row r="168" spans="1:29" ht="19.899999999999999" customHeight="1">
      <c r="A168" s="6">
        <v>157</v>
      </c>
      <c r="B168" s="425" t="str">
        <f>IF(OR(F168=0,F168=""),"",'DAFTAR PELAJAR'!B164)</f>
        <v/>
      </c>
      <c r="C168" s="381" t="str">
        <f>IF(OR(F168=0,F168=""),"",'DAFTAR PELAJAR'!C164)</f>
        <v/>
      </c>
      <c r="D168" s="472" t="str">
        <f>IF(OR(F168=0,F168=""),"",'DAFTAR PELAJAR'!D164)</f>
        <v/>
      </c>
      <c r="E168" s="381" t="str">
        <f>IF(OR(F168=0,F168=""),"",'DAFTAR PELAJAR'!E164)</f>
        <v/>
      </c>
      <c r="F168" s="473" t="str">
        <f>IF('DAFTAR PELAJAR'!J164=0,"",'DAFTAR PELAJAR'!J164)</f>
        <v/>
      </c>
      <c r="G168" s="4" t="str">
        <f>IFERROR(AVERAGE('PB(TEORI)'!$G168,'PB(TEORI)'!$R168,'PB(TEORI)'!$AC168)*PBTEORI1%,"")</f>
        <v/>
      </c>
      <c r="H168" s="456" t="str">
        <f>IFERROR(AVERAGE('PB(TEORI)'!$H168,'PB(TEORI)'!$S168,'PB(TEORI)'!$AD168)*PBTEORI2%,"")</f>
        <v/>
      </c>
      <c r="I168" s="456" t="str">
        <f>IFERROR(AVERAGE('PB(TEORI)'!$I168,'PB(TEORI)'!$T168,'PB(TEORI)'!$AE168)*PBTEORI3%,"")</f>
        <v/>
      </c>
      <c r="J168" s="456" t="str">
        <f>IFERROR(AVERAGE('PB(TEORI)'!$J168,'PB(TEORI)'!$U168,'PB(TEORI)'!$AF168)*PBTEORI4%,"")</f>
        <v/>
      </c>
      <c r="K168" s="456" t="str">
        <f>IFERROR(AVERAGE('PB(TEORI)'!$K168,'PB(TEORI)'!$V168,'PB(TEORI)'!$AG168)*PBTEORI5%,"")</f>
        <v/>
      </c>
      <c r="L168" s="456" t="str">
        <f>IFERROR(AVERAGE('PB(TEORI)'!$L168,'PB(TEORI)'!$W168,'PB(TEORI)'!$AH168)*PBTEORI6%,"")</f>
        <v/>
      </c>
      <c r="M168" s="456" t="str">
        <f>IFERROR(AVERAGE('PB(TEORI)'!$M168,'PB(TEORI)'!$X168,'[2]PB(TEORI'!$AG168)*PBTEORI7%,"")</f>
        <v/>
      </c>
      <c r="N168" s="467" t="str">
        <f>IFERROR(AVERAGE('PB(TEORI)'!$N168,'PB(TEORI)'!$Y168,'PB(TEORI)'!$AJ168)*PBTEORI8%,"")</f>
        <v/>
      </c>
      <c r="O168" s="467" t="str">
        <f>IFERROR(AVERAGE('PB(TEORI)'!$O168,'PB(TEORI)'!$Z168,'PB(TEORI)'!$AK168)*PBTEORI9%,"")</f>
        <v/>
      </c>
      <c r="P168" s="467" t="str">
        <f>IFERROR(AVERAGE('PB(TEORI)'!$P168,'PB(TEORI)'!$AA168,'PB(TEORI)'!$AL168)*PBTEORI10%,"")</f>
        <v/>
      </c>
      <c r="Q168" s="468" t="str">
        <f t="shared" si="6"/>
        <v/>
      </c>
      <c r="R168" s="469" t="str">
        <f>IFERROR(AVERAGE('PB(AMALI)'!$G168,'PB(AMALI)'!$R168,'PB(AMALI)'!$AC168)*PBAMALI1%,"")</f>
        <v/>
      </c>
      <c r="S168" s="469" t="str">
        <f>IFERROR(AVERAGE('PB(AMALI)'!$H168,'PB(AMALI)'!$S168,'PB(AMALI)'!$AD168)*PBAMALI2%,"")</f>
        <v/>
      </c>
      <c r="T168" s="469" t="str">
        <f>IFERROR(AVERAGE('PB(AMALI)'!$I168,'PB(AMALI)'!$T168,'PB(AMALI)'!$AE168)*PBAMALI3%,"")</f>
        <v/>
      </c>
      <c r="U168" s="469" t="str">
        <f>IFERROR(AVERAGE('PB(AMALI)'!$J168,'PB(AMALI)'!$U168,'PB(AMALI)'!$AF168)*PBAMALI4%,"")</f>
        <v/>
      </c>
      <c r="V168" s="469" t="str">
        <f>IFERROR(AVERAGE('PB(AMALI)'!$K168,'PB(AMALI)'!$V168,'PB(AMALI)'!$AG168)*PBAMALI5%,"")</f>
        <v/>
      </c>
      <c r="W168" s="469" t="str">
        <f>IFERROR(AVERAGE('PB(AMALI)'!$L168,'PB(AMALI)'!$W168,'PB(AMALI)'!$AH168)*PBAMALI6%,"")</f>
        <v/>
      </c>
      <c r="X168" s="469" t="str">
        <f>IFERROR(AVERAGE('PB(AMALI)'!$M168,'PB(AMALI)'!$X168,'[3]PB(AMALI'!$AG168)*PBAMALI7%,"")</f>
        <v/>
      </c>
      <c r="Y168" s="469" t="str">
        <f>IFERROR(AVERAGE('PB(AMALI)'!$N168,'PB(AMALI)'!$Y168,'PB(AMALI)'!$AJ168)*PBAMALI8%,"")</f>
        <v/>
      </c>
      <c r="Z168" s="469" t="str">
        <f>IFERROR(AVERAGE('PB(AMALI)'!$O168,'PB(AMALI)'!$Z168,'PB(AMALI)'!$AK168)*PBAMALI9%,"")</f>
        <v/>
      </c>
      <c r="AA168" s="469" t="str">
        <f>IFERROR(AVERAGE('PB(AMALI)'!$P168,'PB(AMALI)'!$AA168,'PB(AMALI)'!$AL168)*PBAMALI10%,"")</f>
        <v/>
      </c>
      <c r="AB168" s="470" t="str">
        <f t="shared" si="7"/>
        <v/>
      </c>
      <c r="AC168" s="474" t="str">
        <f t="shared" si="8"/>
        <v/>
      </c>
    </row>
    <row r="169" spans="1:29" ht="19.899999999999999" customHeight="1">
      <c r="A169" s="6">
        <v>158</v>
      </c>
      <c r="B169" s="425" t="str">
        <f>IF(OR(F169=0,F169=""),"",'DAFTAR PELAJAR'!B165)</f>
        <v/>
      </c>
      <c r="C169" s="381" t="str">
        <f>IF(OR(F169=0,F169=""),"",'DAFTAR PELAJAR'!C165)</f>
        <v/>
      </c>
      <c r="D169" s="472" t="str">
        <f>IF(OR(F169=0,F169=""),"",'DAFTAR PELAJAR'!D165)</f>
        <v/>
      </c>
      <c r="E169" s="381" t="str">
        <f>IF(OR(F169=0,F169=""),"",'DAFTAR PELAJAR'!E165)</f>
        <v/>
      </c>
      <c r="F169" s="473" t="str">
        <f>IF('DAFTAR PELAJAR'!J165=0,"",'DAFTAR PELAJAR'!J165)</f>
        <v/>
      </c>
      <c r="G169" s="4" t="str">
        <f>IFERROR(AVERAGE('PB(TEORI)'!$G169,'PB(TEORI)'!$R169,'PB(TEORI)'!$AC169)*PBTEORI1%,"")</f>
        <v/>
      </c>
      <c r="H169" s="456" t="str">
        <f>IFERROR(AVERAGE('PB(TEORI)'!$H169,'PB(TEORI)'!$S169,'PB(TEORI)'!$AD169)*PBTEORI2%,"")</f>
        <v/>
      </c>
      <c r="I169" s="456" t="str">
        <f>IFERROR(AVERAGE('PB(TEORI)'!$I169,'PB(TEORI)'!$T169,'PB(TEORI)'!$AE169)*PBTEORI3%,"")</f>
        <v/>
      </c>
      <c r="J169" s="456" t="str">
        <f>IFERROR(AVERAGE('PB(TEORI)'!$J169,'PB(TEORI)'!$U169,'PB(TEORI)'!$AF169)*PBTEORI4%,"")</f>
        <v/>
      </c>
      <c r="K169" s="456" t="str">
        <f>IFERROR(AVERAGE('PB(TEORI)'!$K169,'PB(TEORI)'!$V169,'PB(TEORI)'!$AG169)*PBTEORI5%,"")</f>
        <v/>
      </c>
      <c r="L169" s="456" t="str">
        <f>IFERROR(AVERAGE('PB(TEORI)'!$L169,'PB(TEORI)'!$W169,'PB(TEORI)'!$AH169)*PBTEORI6%,"")</f>
        <v/>
      </c>
      <c r="M169" s="456" t="str">
        <f>IFERROR(AVERAGE('PB(TEORI)'!$M169,'PB(TEORI)'!$X169,'[2]PB(TEORI'!$AG169)*PBTEORI7%,"")</f>
        <v/>
      </c>
      <c r="N169" s="467" t="str">
        <f>IFERROR(AVERAGE('PB(TEORI)'!$N169,'PB(TEORI)'!$Y169,'PB(TEORI)'!$AJ169)*PBTEORI8%,"")</f>
        <v/>
      </c>
      <c r="O169" s="467" t="str">
        <f>IFERROR(AVERAGE('PB(TEORI)'!$O169,'PB(TEORI)'!$Z169,'PB(TEORI)'!$AK169)*PBTEORI9%,"")</f>
        <v/>
      </c>
      <c r="P169" s="467" t="str">
        <f>IFERROR(AVERAGE('PB(TEORI)'!$P169,'PB(TEORI)'!$AA169,'PB(TEORI)'!$AL169)*PBTEORI10%,"")</f>
        <v/>
      </c>
      <c r="Q169" s="468" t="str">
        <f t="shared" si="6"/>
        <v/>
      </c>
      <c r="R169" s="469" t="str">
        <f>IFERROR(AVERAGE('PB(AMALI)'!$G169,'PB(AMALI)'!$R169,'PB(AMALI)'!$AC169)*PBAMALI1%,"")</f>
        <v/>
      </c>
      <c r="S169" s="469" t="str">
        <f>IFERROR(AVERAGE('PB(AMALI)'!$H169,'PB(AMALI)'!$S169,'PB(AMALI)'!$AD169)*PBAMALI2%,"")</f>
        <v/>
      </c>
      <c r="T169" s="469" t="str">
        <f>IFERROR(AVERAGE('PB(AMALI)'!$I169,'PB(AMALI)'!$T169,'PB(AMALI)'!$AE169)*PBAMALI3%,"")</f>
        <v/>
      </c>
      <c r="U169" s="469" t="str">
        <f>IFERROR(AVERAGE('PB(AMALI)'!$J169,'PB(AMALI)'!$U169,'PB(AMALI)'!$AF169)*PBAMALI4%,"")</f>
        <v/>
      </c>
      <c r="V169" s="469" t="str">
        <f>IFERROR(AVERAGE('PB(AMALI)'!$K169,'PB(AMALI)'!$V169,'PB(AMALI)'!$AG169)*PBAMALI5%,"")</f>
        <v/>
      </c>
      <c r="W169" s="469" t="str">
        <f>IFERROR(AVERAGE('PB(AMALI)'!$L169,'PB(AMALI)'!$W169,'PB(AMALI)'!$AH169)*PBAMALI6%,"")</f>
        <v/>
      </c>
      <c r="X169" s="469" t="str">
        <f>IFERROR(AVERAGE('PB(AMALI)'!$M169,'PB(AMALI)'!$X169,'[3]PB(AMALI'!$AG169)*PBAMALI7%,"")</f>
        <v/>
      </c>
      <c r="Y169" s="469" t="str">
        <f>IFERROR(AVERAGE('PB(AMALI)'!$N169,'PB(AMALI)'!$Y169,'PB(AMALI)'!$AJ169)*PBAMALI8%,"")</f>
        <v/>
      </c>
      <c r="Z169" s="469" t="str">
        <f>IFERROR(AVERAGE('PB(AMALI)'!$O169,'PB(AMALI)'!$Z169,'PB(AMALI)'!$AK169)*PBAMALI9%,"")</f>
        <v/>
      </c>
      <c r="AA169" s="469" t="str">
        <f>IFERROR(AVERAGE('PB(AMALI)'!$P169,'PB(AMALI)'!$AA169,'PB(AMALI)'!$AL169)*PBAMALI10%,"")</f>
        <v/>
      </c>
      <c r="AB169" s="470" t="str">
        <f t="shared" si="7"/>
        <v/>
      </c>
      <c r="AC169" s="474" t="str">
        <f t="shared" si="8"/>
        <v/>
      </c>
    </row>
    <row r="170" spans="1:29" ht="19.899999999999999" customHeight="1">
      <c r="A170" s="6">
        <v>159</v>
      </c>
      <c r="B170" s="425" t="str">
        <f>IF(OR(F170=0,F170=""),"",'DAFTAR PELAJAR'!B166)</f>
        <v/>
      </c>
      <c r="C170" s="381" t="str">
        <f>IF(OR(F170=0,F170=""),"",'DAFTAR PELAJAR'!C166)</f>
        <v/>
      </c>
      <c r="D170" s="472" t="str">
        <f>IF(OR(F170=0,F170=""),"",'DAFTAR PELAJAR'!D166)</f>
        <v/>
      </c>
      <c r="E170" s="381" t="str">
        <f>IF(OR(F170=0,F170=""),"",'DAFTAR PELAJAR'!E166)</f>
        <v/>
      </c>
      <c r="F170" s="473" t="str">
        <f>IF('DAFTAR PELAJAR'!J166=0,"",'DAFTAR PELAJAR'!J166)</f>
        <v/>
      </c>
      <c r="G170" s="4" t="str">
        <f>IFERROR(AVERAGE('PB(TEORI)'!$G170,'PB(TEORI)'!$R170,'PB(TEORI)'!$AC170)*PBTEORI1%,"")</f>
        <v/>
      </c>
      <c r="H170" s="456" t="str">
        <f>IFERROR(AVERAGE('PB(TEORI)'!$H170,'PB(TEORI)'!$S170,'PB(TEORI)'!$AD170)*PBTEORI2%,"")</f>
        <v/>
      </c>
      <c r="I170" s="456" t="str">
        <f>IFERROR(AVERAGE('PB(TEORI)'!$I170,'PB(TEORI)'!$T170,'PB(TEORI)'!$AE170)*PBTEORI3%,"")</f>
        <v/>
      </c>
      <c r="J170" s="456" t="str">
        <f>IFERROR(AVERAGE('PB(TEORI)'!$J170,'PB(TEORI)'!$U170,'PB(TEORI)'!$AF170)*PBTEORI4%,"")</f>
        <v/>
      </c>
      <c r="K170" s="456" t="str">
        <f>IFERROR(AVERAGE('PB(TEORI)'!$K170,'PB(TEORI)'!$V170,'PB(TEORI)'!$AG170)*PBTEORI5%,"")</f>
        <v/>
      </c>
      <c r="L170" s="456" t="str">
        <f>IFERROR(AVERAGE('PB(TEORI)'!$L170,'PB(TEORI)'!$W170,'PB(TEORI)'!$AH170)*PBTEORI6%,"")</f>
        <v/>
      </c>
      <c r="M170" s="456" t="str">
        <f>IFERROR(AVERAGE('PB(TEORI)'!$M170,'PB(TEORI)'!$X170,'[2]PB(TEORI'!$AG170)*PBTEORI7%,"")</f>
        <v/>
      </c>
      <c r="N170" s="467" t="str">
        <f>IFERROR(AVERAGE('PB(TEORI)'!$N170,'PB(TEORI)'!$Y170,'PB(TEORI)'!$AJ170)*PBTEORI8%,"")</f>
        <v/>
      </c>
      <c r="O170" s="467" t="str">
        <f>IFERROR(AVERAGE('PB(TEORI)'!$O170,'PB(TEORI)'!$Z170,'PB(TEORI)'!$AK170)*PBTEORI9%,"")</f>
        <v/>
      </c>
      <c r="P170" s="467" t="str">
        <f>IFERROR(AVERAGE('PB(TEORI)'!$P170,'PB(TEORI)'!$AA170,'PB(TEORI)'!$AL170)*PBTEORI10%,"")</f>
        <v/>
      </c>
      <c r="Q170" s="468" t="str">
        <f t="shared" si="6"/>
        <v/>
      </c>
      <c r="R170" s="469" t="str">
        <f>IFERROR(AVERAGE('PB(AMALI)'!$G170,'PB(AMALI)'!$R170,'PB(AMALI)'!$AC170)*PBAMALI1%,"")</f>
        <v/>
      </c>
      <c r="S170" s="469" t="str">
        <f>IFERROR(AVERAGE('PB(AMALI)'!$H170,'PB(AMALI)'!$S170,'PB(AMALI)'!$AD170)*PBAMALI2%,"")</f>
        <v/>
      </c>
      <c r="T170" s="469" t="str">
        <f>IFERROR(AVERAGE('PB(AMALI)'!$I170,'PB(AMALI)'!$T170,'PB(AMALI)'!$AE170)*PBAMALI3%,"")</f>
        <v/>
      </c>
      <c r="U170" s="469" t="str">
        <f>IFERROR(AVERAGE('PB(AMALI)'!$J170,'PB(AMALI)'!$U170,'PB(AMALI)'!$AF170)*PBAMALI4%,"")</f>
        <v/>
      </c>
      <c r="V170" s="469" t="str">
        <f>IFERROR(AVERAGE('PB(AMALI)'!$K170,'PB(AMALI)'!$V170,'PB(AMALI)'!$AG170)*PBAMALI5%,"")</f>
        <v/>
      </c>
      <c r="W170" s="469" t="str">
        <f>IFERROR(AVERAGE('PB(AMALI)'!$L170,'PB(AMALI)'!$W170,'PB(AMALI)'!$AH170)*PBAMALI6%,"")</f>
        <v/>
      </c>
      <c r="X170" s="469" t="str">
        <f>IFERROR(AVERAGE('PB(AMALI)'!$M170,'PB(AMALI)'!$X170,'[3]PB(AMALI'!$AG170)*PBAMALI7%,"")</f>
        <v/>
      </c>
      <c r="Y170" s="469" t="str">
        <f>IFERROR(AVERAGE('PB(AMALI)'!$N170,'PB(AMALI)'!$Y170,'PB(AMALI)'!$AJ170)*PBAMALI8%,"")</f>
        <v/>
      </c>
      <c r="Z170" s="469" t="str">
        <f>IFERROR(AVERAGE('PB(AMALI)'!$O170,'PB(AMALI)'!$Z170,'PB(AMALI)'!$AK170)*PBAMALI9%,"")</f>
        <v/>
      </c>
      <c r="AA170" s="469" t="str">
        <f>IFERROR(AVERAGE('PB(AMALI)'!$P170,'PB(AMALI)'!$AA170,'PB(AMALI)'!$AL170)*PBAMALI10%,"")</f>
        <v/>
      </c>
      <c r="AB170" s="470" t="str">
        <f t="shared" si="7"/>
        <v/>
      </c>
      <c r="AC170" s="474" t="str">
        <f t="shared" si="8"/>
        <v/>
      </c>
    </row>
    <row r="171" spans="1:29" ht="19.899999999999999" customHeight="1">
      <c r="A171" s="6">
        <v>160</v>
      </c>
      <c r="B171" s="425" t="str">
        <f>IF(OR(F171=0,F171=""),"",'DAFTAR PELAJAR'!B167)</f>
        <v/>
      </c>
      <c r="C171" s="381" t="str">
        <f>IF(OR(F171=0,F171=""),"",'DAFTAR PELAJAR'!C167)</f>
        <v/>
      </c>
      <c r="D171" s="472" t="str">
        <f>IF(OR(F171=0,F171=""),"",'DAFTAR PELAJAR'!D167)</f>
        <v/>
      </c>
      <c r="E171" s="381" t="str">
        <f>IF(OR(F171=0,F171=""),"",'DAFTAR PELAJAR'!E167)</f>
        <v/>
      </c>
      <c r="F171" s="473" t="str">
        <f>IF('DAFTAR PELAJAR'!J167=0,"",'DAFTAR PELAJAR'!J167)</f>
        <v/>
      </c>
      <c r="G171" s="4" t="str">
        <f>IFERROR(AVERAGE('PB(TEORI)'!$G171,'PB(TEORI)'!$R171,'PB(TEORI)'!$AC171)*PBTEORI1%,"")</f>
        <v/>
      </c>
      <c r="H171" s="456" t="str">
        <f>IFERROR(AVERAGE('PB(TEORI)'!$H171,'PB(TEORI)'!$S171,'PB(TEORI)'!$AD171)*PBTEORI2%,"")</f>
        <v/>
      </c>
      <c r="I171" s="456" t="str">
        <f>IFERROR(AVERAGE('PB(TEORI)'!$I171,'PB(TEORI)'!$T171,'PB(TEORI)'!$AE171)*PBTEORI3%,"")</f>
        <v/>
      </c>
      <c r="J171" s="456" t="str">
        <f>IFERROR(AVERAGE('PB(TEORI)'!$J171,'PB(TEORI)'!$U171,'PB(TEORI)'!$AF171)*PBTEORI4%,"")</f>
        <v/>
      </c>
      <c r="K171" s="456" t="str">
        <f>IFERROR(AVERAGE('PB(TEORI)'!$K171,'PB(TEORI)'!$V171,'PB(TEORI)'!$AG171)*PBTEORI5%,"")</f>
        <v/>
      </c>
      <c r="L171" s="456" t="str">
        <f>IFERROR(AVERAGE('PB(TEORI)'!$L171,'PB(TEORI)'!$W171,'PB(TEORI)'!$AH171)*PBTEORI6%,"")</f>
        <v/>
      </c>
      <c r="M171" s="456" t="str">
        <f>IFERROR(AVERAGE('PB(TEORI)'!$M171,'PB(TEORI)'!$X171,'[2]PB(TEORI'!$AG171)*PBTEORI7%,"")</f>
        <v/>
      </c>
      <c r="N171" s="467" t="str">
        <f>IFERROR(AVERAGE('PB(TEORI)'!$N171,'PB(TEORI)'!$Y171,'PB(TEORI)'!$AJ171)*PBTEORI8%,"")</f>
        <v/>
      </c>
      <c r="O171" s="467" t="str">
        <f>IFERROR(AVERAGE('PB(TEORI)'!$O171,'PB(TEORI)'!$Z171,'PB(TEORI)'!$AK171)*PBTEORI9%,"")</f>
        <v/>
      </c>
      <c r="P171" s="467" t="str">
        <f>IFERROR(AVERAGE('PB(TEORI)'!$P171,'PB(TEORI)'!$AA171,'PB(TEORI)'!$AL171)*PBTEORI10%,"")</f>
        <v/>
      </c>
      <c r="Q171" s="468" t="str">
        <f t="shared" si="6"/>
        <v/>
      </c>
      <c r="R171" s="469" t="str">
        <f>IFERROR(AVERAGE('PB(AMALI)'!$G171,'PB(AMALI)'!$R171,'PB(AMALI)'!$AC171)*PBAMALI1%,"")</f>
        <v/>
      </c>
      <c r="S171" s="469" t="str">
        <f>IFERROR(AVERAGE('PB(AMALI)'!$H171,'PB(AMALI)'!$S171,'PB(AMALI)'!$AD171)*PBAMALI2%,"")</f>
        <v/>
      </c>
      <c r="T171" s="469" t="str">
        <f>IFERROR(AVERAGE('PB(AMALI)'!$I171,'PB(AMALI)'!$T171,'PB(AMALI)'!$AE171)*PBAMALI3%,"")</f>
        <v/>
      </c>
      <c r="U171" s="469" t="str">
        <f>IFERROR(AVERAGE('PB(AMALI)'!$J171,'PB(AMALI)'!$U171,'PB(AMALI)'!$AF171)*PBAMALI4%,"")</f>
        <v/>
      </c>
      <c r="V171" s="469" t="str">
        <f>IFERROR(AVERAGE('PB(AMALI)'!$K171,'PB(AMALI)'!$V171,'PB(AMALI)'!$AG171)*PBAMALI5%,"")</f>
        <v/>
      </c>
      <c r="W171" s="469" t="str">
        <f>IFERROR(AVERAGE('PB(AMALI)'!$L171,'PB(AMALI)'!$W171,'PB(AMALI)'!$AH171)*PBAMALI6%,"")</f>
        <v/>
      </c>
      <c r="X171" s="469" t="str">
        <f>IFERROR(AVERAGE('PB(AMALI)'!$M171,'PB(AMALI)'!$X171,'[3]PB(AMALI'!$AG171)*PBAMALI7%,"")</f>
        <v/>
      </c>
      <c r="Y171" s="469" t="str">
        <f>IFERROR(AVERAGE('PB(AMALI)'!$N171,'PB(AMALI)'!$Y171,'PB(AMALI)'!$AJ171)*PBAMALI8%,"")</f>
        <v/>
      </c>
      <c r="Z171" s="469" t="str">
        <f>IFERROR(AVERAGE('PB(AMALI)'!$O171,'PB(AMALI)'!$Z171,'PB(AMALI)'!$AK171)*PBAMALI9%,"")</f>
        <v/>
      </c>
      <c r="AA171" s="469" t="str">
        <f>IFERROR(AVERAGE('PB(AMALI)'!$P171,'PB(AMALI)'!$AA171,'PB(AMALI)'!$AL171)*PBAMALI10%,"")</f>
        <v/>
      </c>
      <c r="AB171" s="470" t="str">
        <f t="shared" si="7"/>
        <v/>
      </c>
      <c r="AC171" s="474" t="str">
        <f t="shared" si="8"/>
        <v/>
      </c>
    </row>
    <row r="172" spans="1:29" ht="19.899999999999999" customHeight="1">
      <c r="A172" s="6">
        <v>161</v>
      </c>
      <c r="B172" s="425" t="str">
        <f>IF(OR(F172=0,F172=""),"",'DAFTAR PELAJAR'!B168)</f>
        <v/>
      </c>
      <c r="C172" s="381" t="str">
        <f>IF(OR(F172=0,F172=""),"",'DAFTAR PELAJAR'!C168)</f>
        <v/>
      </c>
      <c r="D172" s="472" t="str">
        <f>IF(OR(F172=0,F172=""),"",'DAFTAR PELAJAR'!D168)</f>
        <v/>
      </c>
      <c r="E172" s="381" t="str">
        <f>IF(OR(F172=0,F172=""),"",'DAFTAR PELAJAR'!E168)</f>
        <v/>
      </c>
      <c r="F172" s="473" t="str">
        <f>IF('DAFTAR PELAJAR'!J168=0,"",'DAFTAR PELAJAR'!J168)</f>
        <v/>
      </c>
      <c r="G172" s="4" t="str">
        <f>IFERROR(AVERAGE('PB(TEORI)'!$G172,'PB(TEORI)'!$R172,'PB(TEORI)'!$AC172)*PBTEORI1%,"")</f>
        <v/>
      </c>
      <c r="H172" s="456" t="str">
        <f>IFERROR(AVERAGE('PB(TEORI)'!$H172,'PB(TEORI)'!$S172,'PB(TEORI)'!$AD172)*PBTEORI2%,"")</f>
        <v/>
      </c>
      <c r="I172" s="456" t="str">
        <f>IFERROR(AVERAGE('PB(TEORI)'!$I172,'PB(TEORI)'!$T172,'PB(TEORI)'!$AE172)*PBTEORI3%,"")</f>
        <v/>
      </c>
      <c r="J172" s="456" t="str">
        <f>IFERROR(AVERAGE('PB(TEORI)'!$J172,'PB(TEORI)'!$U172,'PB(TEORI)'!$AF172)*PBTEORI4%,"")</f>
        <v/>
      </c>
      <c r="K172" s="456" t="str">
        <f>IFERROR(AVERAGE('PB(TEORI)'!$K172,'PB(TEORI)'!$V172,'PB(TEORI)'!$AG172)*PBTEORI5%,"")</f>
        <v/>
      </c>
      <c r="L172" s="456" t="str">
        <f>IFERROR(AVERAGE('PB(TEORI)'!$L172,'PB(TEORI)'!$W172,'PB(TEORI)'!$AH172)*PBTEORI6%,"")</f>
        <v/>
      </c>
      <c r="M172" s="456" t="str">
        <f>IFERROR(AVERAGE('PB(TEORI)'!$M172,'PB(TEORI)'!$X172,'[2]PB(TEORI'!$AG172)*PBTEORI7%,"")</f>
        <v/>
      </c>
      <c r="N172" s="467" t="str">
        <f>IFERROR(AVERAGE('PB(TEORI)'!$N172,'PB(TEORI)'!$Y172,'PB(TEORI)'!$AJ172)*PBTEORI8%,"")</f>
        <v/>
      </c>
      <c r="O172" s="467" t="str">
        <f>IFERROR(AVERAGE('PB(TEORI)'!$O172,'PB(TEORI)'!$Z172,'PB(TEORI)'!$AK172)*PBTEORI9%,"")</f>
        <v/>
      </c>
      <c r="P172" s="467" t="str">
        <f>IFERROR(AVERAGE('PB(TEORI)'!$P172,'PB(TEORI)'!$AA172,'PB(TEORI)'!$AL172)*PBTEORI10%,"")</f>
        <v/>
      </c>
      <c r="Q172" s="468" t="str">
        <f t="shared" si="6"/>
        <v/>
      </c>
      <c r="R172" s="469" t="str">
        <f>IFERROR(AVERAGE('PB(AMALI)'!$G172,'PB(AMALI)'!$R172,'PB(AMALI)'!$AC172)*PBAMALI1%,"")</f>
        <v/>
      </c>
      <c r="S172" s="469" t="str">
        <f>IFERROR(AVERAGE('PB(AMALI)'!$H172,'PB(AMALI)'!$S172,'PB(AMALI)'!$AD172)*PBAMALI2%,"")</f>
        <v/>
      </c>
      <c r="T172" s="469" t="str">
        <f>IFERROR(AVERAGE('PB(AMALI)'!$I172,'PB(AMALI)'!$T172,'PB(AMALI)'!$AE172)*PBAMALI3%,"")</f>
        <v/>
      </c>
      <c r="U172" s="469" t="str">
        <f>IFERROR(AVERAGE('PB(AMALI)'!$J172,'PB(AMALI)'!$U172,'PB(AMALI)'!$AF172)*PBAMALI4%,"")</f>
        <v/>
      </c>
      <c r="V172" s="469" t="str">
        <f>IFERROR(AVERAGE('PB(AMALI)'!$K172,'PB(AMALI)'!$V172,'PB(AMALI)'!$AG172)*PBAMALI5%,"")</f>
        <v/>
      </c>
      <c r="W172" s="469" t="str">
        <f>IFERROR(AVERAGE('PB(AMALI)'!$L172,'PB(AMALI)'!$W172,'PB(AMALI)'!$AH172)*PBAMALI6%,"")</f>
        <v/>
      </c>
      <c r="X172" s="469" t="str">
        <f>IFERROR(AVERAGE('PB(AMALI)'!$M172,'PB(AMALI)'!$X172,'[3]PB(AMALI'!$AG172)*PBAMALI7%,"")</f>
        <v/>
      </c>
      <c r="Y172" s="469" t="str">
        <f>IFERROR(AVERAGE('PB(AMALI)'!$N172,'PB(AMALI)'!$Y172,'PB(AMALI)'!$AJ172)*PBAMALI8%,"")</f>
        <v/>
      </c>
      <c r="Z172" s="469" t="str">
        <f>IFERROR(AVERAGE('PB(AMALI)'!$O172,'PB(AMALI)'!$Z172,'PB(AMALI)'!$AK172)*PBAMALI9%,"")</f>
        <v/>
      </c>
      <c r="AA172" s="469" t="str">
        <f>IFERROR(AVERAGE('PB(AMALI)'!$P172,'PB(AMALI)'!$AA172,'PB(AMALI)'!$AL172)*PBAMALI10%,"")</f>
        <v/>
      </c>
      <c r="AB172" s="470" t="str">
        <f t="shared" si="7"/>
        <v/>
      </c>
      <c r="AC172" s="474" t="str">
        <f t="shared" si="8"/>
        <v/>
      </c>
    </row>
    <row r="173" spans="1:29" ht="19.899999999999999" customHeight="1">
      <c r="A173" s="6">
        <v>162</v>
      </c>
      <c r="B173" s="425" t="str">
        <f>IF(OR(F173=0,F173=""),"",'DAFTAR PELAJAR'!B169)</f>
        <v/>
      </c>
      <c r="C173" s="381" t="str">
        <f>IF(OR(F173=0,F173=""),"",'DAFTAR PELAJAR'!C169)</f>
        <v/>
      </c>
      <c r="D173" s="472" t="str">
        <f>IF(OR(F173=0,F173=""),"",'DAFTAR PELAJAR'!D169)</f>
        <v/>
      </c>
      <c r="E173" s="381" t="str">
        <f>IF(OR(F173=0,F173=""),"",'DAFTAR PELAJAR'!E169)</f>
        <v/>
      </c>
      <c r="F173" s="473" t="str">
        <f>IF('DAFTAR PELAJAR'!J169=0,"",'DAFTAR PELAJAR'!J169)</f>
        <v/>
      </c>
      <c r="G173" s="4" t="str">
        <f>IFERROR(AVERAGE('PB(TEORI)'!$G173,'PB(TEORI)'!$R173,'PB(TEORI)'!$AC173)*PBTEORI1%,"")</f>
        <v/>
      </c>
      <c r="H173" s="456" t="str">
        <f>IFERROR(AVERAGE('PB(TEORI)'!$H173,'PB(TEORI)'!$S173,'PB(TEORI)'!$AD173)*PBTEORI2%,"")</f>
        <v/>
      </c>
      <c r="I173" s="456" t="str">
        <f>IFERROR(AVERAGE('PB(TEORI)'!$I173,'PB(TEORI)'!$T173,'PB(TEORI)'!$AE173)*PBTEORI3%,"")</f>
        <v/>
      </c>
      <c r="J173" s="456" t="str">
        <f>IFERROR(AVERAGE('PB(TEORI)'!$J173,'PB(TEORI)'!$U173,'PB(TEORI)'!$AF173)*PBTEORI4%,"")</f>
        <v/>
      </c>
      <c r="K173" s="456" t="str">
        <f>IFERROR(AVERAGE('PB(TEORI)'!$K173,'PB(TEORI)'!$V173,'PB(TEORI)'!$AG173)*PBTEORI5%,"")</f>
        <v/>
      </c>
      <c r="L173" s="456" t="str">
        <f>IFERROR(AVERAGE('PB(TEORI)'!$L173,'PB(TEORI)'!$W173,'PB(TEORI)'!$AH173)*PBTEORI6%,"")</f>
        <v/>
      </c>
      <c r="M173" s="456" t="str">
        <f>IFERROR(AVERAGE('PB(TEORI)'!$M173,'PB(TEORI)'!$X173,'[2]PB(TEORI'!$AG173)*PBTEORI7%,"")</f>
        <v/>
      </c>
      <c r="N173" s="467" t="str">
        <f>IFERROR(AVERAGE('PB(TEORI)'!$N173,'PB(TEORI)'!$Y173,'PB(TEORI)'!$AJ173)*PBTEORI8%,"")</f>
        <v/>
      </c>
      <c r="O173" s="467" t="str">
        <f>IFERROR(AVERAGE('PB(TEORI)'!$O173,'PB(TEORI)'!$Z173,'PB(TEORI)'!$AK173)*PBTEORI9%,"")</f>
        <v/>
      </c>
      <c r="P173" s="467" t="str">
        <f>IFERROR(AVERAGE('PB(TEORI)'!$P173,'PB(TEORI)'!$AA173,'PB(TEORI)'!$AL173)*PBTEORI10%,"")</f>
        <v/>
      </c>
      <c r="Q173" s="468" t="str">
        <f t="shared" si="6"/>
        <v/>
      </c>
      <c r="R173" s="469" t="str">
        <f>IFERROR(AVERAGE('PB(AMALI)'!$G173,'PB(AMALI)'!$R173,'PB(AMALI)'!$AC173)*PBAMALI1%,"")</f>
        <v/>
      </c>
      <c r="S173" s="469" t="str">
        <f>IFERROR(AVERAGE('PB(AMALI)'!$H173,'PB(AMALI)'!$S173,'PB(AMALI)'!$AD173)*PBAMALI2%,"")</f>
        <v/>
      </c>
      <c r="T173" s="469" t="str">
        <f>IFERROR(AVERAGE('PB(AMALI)'!$I173,'PB(AMALI)'!$T173,'PB(AMALI)'!$AE173)*PBAMALI3%,"")</f>
        <v/>
      </c>
      <c r="U173" s="469" t="str">
        <f>IFERROR(AVERAGE('PB(AMALI)'!$J173,'PB(AMALI)'!$U173,'PB(AMALI)'!$AF173)*PBAMALI4%,"")</f>
        <v/>
      </c>
      <c r="V173" s="469" t="str">
        <f>IFERROR(AVERAGE('PB(AMALI)'!$K173,'PB(AMALI)'!$V173,'PB(AMALI)'!$AG173)*PBAMALI5%,"")</f>
        <v/>
      </c>
      <c r="W173" s="469" t="str">
        <f>IFERROR(AVERAGE('PB(AMALI)'!$L173,'PB(AMALI)'!$W173,'PB(AMALI)'!$AH173)*PBAMALI6%,"")</f>
        <v/>
      </c>
      <c r="X173" s="469" t="str">
        <f>IFERROR(AVERAGE('PB(AMALI)'!$M173,'PB(AMALI)'!$X173,'[3]PB(AMALI'!$AG173)*PBAMALI7%,"")</f>
        <v/>
      </c>
      <c r="Y173" s="469" t="str">
        <f>IFERROR(AVERAGE('PB(AMALI)'!$N173,'PB(AMALI)'!$Y173,'PB(AMALI)'!$AJ173)*PBAMALI8%,"")</f>
        <v/>
      </c>
      <c r="Z173" s="469" t="str">
        <f>IFERROR(AVERAGE('PB(AMALI)'!$O173,'PB(AMALI)'!$Z173,'PB(AMALI)'!$AK173)*PBAMALI9%,"")</f>
        <v/>
      </c>
      <c r="AA173" s="469" t="str">
        <f>IFERROR(AVERAGE('PB(AMALI)'!$P173,'PB(AMALI)'!$AA173,'PB(AMALI)'!$AL173)*PBAMALI10%,"")</f>
        <v/>
      </c>
      <c r="AB173" s="470" t="str">
        <f t="shared" si="7"/>
        <v/>
      </c>
      <c r="AC173" s="474" t="str">
        <f t="shared" si="8"/>
        <v/>
      </c>
    </row>
    <row r="174" spans="1:29" ht="19.899999999999999" customHeight="1">
      <c r="A174" s="6">
        <v>163</v>
      </c>
      <c r="B174" s="425" t="str">
        <f>IF(OR(F174=0,F174=""),"",'DAFTAR PELAJAR'!B170)</f>
        <v/>
      </c>
      <c r="C174" s="381" t="str">
        <f>IF(OR(F174=0,F174=""),"",'DAFTAR PELAJAR'!C170)</f>
        <v/>
      </c>
      <c r="D174" s="472" t="str">
        <f>IF(OR(F174=0,F174=""),"",'DAFTAR PELAJAR'!D170)</f>
        <v/>
      </c>
      <c r="E174" s="381" t="str">
        <f>IF(OR(F174=0,F174=""),"",'DAFTAR PELAJAR'!E170)</f>
        <v/>
      </c>
      <c r="F174" s="473" t="str">
        <f>IF('DAFTAR PELAJAR'!J170=0,"",'DAFTAR PELAJAR'!J170)</f>
        <v/>
      </c>
      <c r="G174" s="4" t="str">
        <f>IFERROR(AVERAGE('PB(TEORI)'!$G174,'PB(TEORI)'!$R174,'PB(TEORI)'!$AC174)*PBTEORI1%,"")</f>
        <v/>
      </c>
      <c r="H174" s="456" t="str">
        <f>IFERROR(AVERAGE('PB(TEORI)'!$H174,'PB(TEORI)'!$S174,'PB(TEORI)'!$AD174)*PBTEORI2%,"")</f>
        <v/>
      </c>
      <c r="I174" s="456" t="str">
        <f>IFERROR(AVERAGE('PB(TEORI)'!$I174,'PB(TEORI)'!$T174,'PB(TEORI)'!$AE174)*PBTEORI3%,"")</f>
        <v/>
      </c>
      <c r="J174" s="456" t="str">
        <f>IFERROR(AVERAGE('PB(TEORI)'!$J174,'PB(TEORI)'!$U174,'PB(TEORI)'!$AF174)*PBTEORI4%,"")</f>
        <v/>
      </c>
      <c r="K174" s="456" t="str">
        <f>IFERROR(AVERAGE('PB(TEORI)'!$K174,'PB(TEORI)'!$V174,'PB(TEORI)'!$AG174)*PBTEORI5%,"")</f>
        <v/>
      </c>
      <c r="L174" s="456" t="str">
        <f>IFERROR(AVERAGE('PB(TEORI)'!$L174,'PB(TEORI)'!$W174,'PB(TEORI)'!$AH174)*PBTEORI6%,"")</f>
        <v/>
      </c>
      <c r="M174" s="456" t="str">
        <f>IFERROR(AVERAGE('PB(TEORI)'!$M174,'PB(TEORI)'!$X174,'[2]PB(TEORI'!$AG174)*PBTEORI7%,"")</f>
        <v/>
      </c>
      <c r="N174" s="467" t="str">
        <f>IFERROR(AVERAGE('PB(TEORI)'!$N174,'PB(TEORI)'!$Y174,'PB(TEORI)'!$AJ174)*PBTEORI8%,"")</f>
        <v/>
      </c>
      <c r="O174" s="467" t="str">
        <f>IFERROR(AVERAGE('PB(TEORI)'!$O174,'PB(TEORI)'!$Z174,'PB(TEORI)'!$AK174)*PBTEORI9%,"")</f>
        <v/>
      </c>
      <c r="P174" s="467" t="str">
        <f>IFERROR(AVERAGE('PB(TEORI)'!$P174,'PB(TEORI)'!$AA174,'PB(TEORI)'!$AL174)*PBTEORI10%,"")</f>
        <v/>
      </c>
      <c r="Q174" s="468" t="str">
        <f t="shared" si="6"/>
        <v/>
      </c>
      <c r="R174" s="469" t="str">
        <f>IFERROR(AVERAGE('PB(AMALI)'!$G174,'PB(AMALI)'!$R174,'PB(AMALI)'!$AC174)*PBAMALI1%,"")</f>
        <v/>
      </c>
      <c r="S174" s="469" t="str">
        <f>IFERROR(AVERAGE('PB(AMALI)'!$H174,'PB(AMALI)'!$S174,'PB(AMALI)'!$AD174)*PBAMALI2%,"")</f>
        <v/>
      </c>
      <c r="T174" s="469" t="str">
        <f>IFERROR(AVERAGE('PB(AMALI)'!$I174,'PB(AMALI)'!$T174,'PB(AMALI)'!$AE174)*PBAMALI3%,"")</f>
        <v/>
      </c>
      <c r="U174" s="469" t="str">
        <f>IFERROR(AVERAGE('PB(AMALI)'!$J174,'PB(AMALI)'!$U174,'PB(AMALI)'!$AF174)*PBAMALI4%,"")</f>
        <v/>
      </c>
      <c r="V174" s="469" t="str">
        <f>IFERROR(AVERAGE('PB(AMALI)'!$K174,'PB(AMALI)'!$V174,'PB(AMALI)'!$AG174)*PBAMALI5%,"")</f>
        <v/>
      </c>
      <c r="W174" s="469" t="str">
        <f>IFERROR(AVERAGE('PB(AMALI)'!$L174,'PB(AMALI)'!$W174,'PB(AMALI)'!$AH174)*PBAMALI6%,"")</f>
        <v/>
      </c>
      <c r="X174" s="469" t="str">
        <f>IFERROR(AVERAGE('PB(AMALI)'!$M174,'PB(AMALI)'!$X174,'[3]PB(AMALI'!$AG174)*PBAMALI7%,"")</f>
        <v/>
      </c>
      <c r="Y174" s="469" t="str">
        <f>IFERROR(AVERAGE('PB(AMALI)'!$N174,'PB(AMALI)'!$Y174,'PB(AMALI)'!$AJ174)*PBAMALI8%,"")</f>
        <v/>
      </c>
      <c r="Z174" s="469" t="str">
        <f>IFERROR(AVERAGE('PB(AMALI)'!$O174,'PB(AMALI)'!$Z174,'PB(AMALI)'!$AK174)*PBAMALI9%,"")</f>
        <v/>
      </c>
      <c r="AA174" s="469" t="str">
        <f>IFERROR(AVERAGE('PB(AMALI)'!$P174,'PB(AMALI)'!$AA174,'PB(AMALI)'!$AL174)*PBAMALI10%,"")</f>
        <v/>
      </c>
      <c r="AB174" s="470" t="str">
        <f t="shared" si="7"/>
        <v/>
      </c>
      <c r="AC174" s="474" t="str">
        <f t="shared" si="8"/>
        <v/>
      </c>
    </row>
    <row r="175" spans="1:29" ht="19.899999999999999" customHeight="1">
      <c r="A175" s="6">
        <v>164</v>
      </c>
      <c r="B175" s="425" t="str">
        <f>IF(OR(F175=0,F175=""),"",'DAFTAR PELAJAR'!B171)</f>
        <v/>
      </c>
      <c r="C175" s="381" t="str">
        <f>IF(OR(F175=0,F175=""),"",'DAFTAR PELAJAR'!C171)</f>
        <v/>
      </c>
      <c r="D175" s="472" t="str">
        <f>IF(OR(F175=0,F175=""),"",'DAFTAR PELAJAR'!D171)</f>
        <v/>
      </c>
      <c r="E175" s="381" t="str">
        <f>IF(OR(F175=0,F175=""),"",'DAFTAR PELAJAR'!E171)</f>
        <v/>
      </c>
      <c r="F175" s="473" t="str">
        <f>IF('DAFTAR PELAJAR'!J171=0,"",'DAFTAR PELAJAR'!J171)</f>
        <v/>
      </c>
      <c r="G175" s="4" t="str">
        <f>IFERROR(AVERAGE('PB(TEORI)'!$G175,'PB(TEORI)'!$R175,'PB(TEORI)'!$AC175)*PBTEORI1%,"")</f>
        <v/>
      </c>
      <c r="H175" s="456" t="str">
        <f>IFERROR(AVERAGE('PB(TEORI)'!$H175,'PB(TEORI)'!$S175,'PB(TEORI)'!$AD175)*PBTEORI2%,"")</f>
        <v/>
      </c>
      <c r="I175" s="456" t="str">
        <f>IFERROR(AVERAGE('PB(TEORI)'!$I175,'PB(TEORI)'!$T175,'PB(TEORI)'!$AE175)*PBTEORI3%,"")</f>
        <v/>
      </c>
      <c r="J175" s="456" t="str">
        <f>IFERROR(AVERAGE('PB(TEORI)'!$J175,'PB(TEORI)'!$U175,'PB(TEORI)'!$AF175)*PBTEORI4%,"")</f>
        <v/>
      </c>
      <c r="K175" s="456" t="str">
        <f>IFERROR(AVERAGE('PB(TEORI)'!$K175,'PB(TEORI)'!$V175,'PB(TEORI)'!$AG175)*PBTEORI5%,"")</f>
        <v/>
      </c>
      <c r="L175" s="456" t="str">
        <f>IFERROR(AVERAGE('PB(TEORI)'!$L175,'PB(TEORI)'!$W175,'PB(TEORI)'!$AH175)*PBTEORI6%,"")</f>
        <v/>
      </c>
      <c r="M175" s="456" t="str">
        <f>IFERROR(AVERAGE('PB(TEORI)'!$M175,'PB(TEORI)'!$X175,'[2]PB(TEORI'!$AG175)*PBTEORI7%,"")</f>
        <v/>
      </c>
      <c r="N175" s="467" t="str">
        <f>IFERROR(AVERAGE('PB(TEORI)'!$N175,'PB(TEORI)'!$Y175,'PB(TEORI)'!$AJ175)*PBTEORI8%,"")</f>
        <v/>
      </c>
      <c r="O175" s="467" t="str">
        <f>IFERROR(AVERAGE('PB(TEORI)'!$O175,'PB(TEORI)'!$Z175,'PB(TEORI)'!$AK175)*PBTEORI9%,"")</f>
        <v/>
      </c>
      <c r="P175" s="467" t="str">
        <f>IFERROR(AVERAGE('PB(TEORI)'!$P175,'PB(TEORI)'!$AA175,'PB(TEORI)'!$AL175)*PBTEORI10%,"")</f>
        <v/>
      </c>
      <c r="Q175" s="468" t="str">
        <f t="shared" si="6"/>
        <v/>
      </c>
      <c r="R175" s="469" t="str">
        <f>IFERROR(AVERAGE('PB(AMALI)'!$G175,'PB(AMALI)'!$R175,'PB(AMALI)'!$AC175)*PBAMALI1%,"")</f>
        <v/>
      </c>
      <c r="S175" s="469" t="str">
        <f>IFERROR(AVERAGE('PB(AMALI)'!$H175,'PB(AMALI)'!$S175,'PB(AMALI)'!$AD175)*PBAMALI2%,"")</f>
        <v/>
      </c>
      <c r="T175" s="469" t="str">
        <f>IFERROR(AVERAGE('PB(AMALI)'!$I175,'PB(AMALI)'!$T175,'PB(AMALI)'!$AE175)*PBAMALI3%,"")</f>
        <v/>
      </c>
      <c r="U175" s="469" t="str">
        <f>IFERROR(AVERAGE('PB(AMALI)'!$J175,'PB(AMALI)'!$U175,'PB(AMALI)'!$AF175)*PBAMALI4%,"")</f>
        <v/>
      </c>
      <c r="V175" s="469" t="str">
        <f>IFERROR(AVERAGE('PB(AMALI)'!$K175,'PB(AMALI)'!$V175,'PB(AMALI)'!$AG175)*PBAMALI5%,"")</f>
        <v/>
      </c>
      <c r="W175" s="469" t="str">
        <f>IFERROR(AVERAGE('PB(AMALI)'!$L175,'PB(AMALI)'!$W175,'PB(AMALI)'!$AH175)*PBAMALI6%,"")</f>
        <v/>
      </c>
      <c r="X175" s="469" t="str">
        <f>IFERROR(AVERAGE('PB(AMALI)'!$M175,'PB(AMALI)'!$X175,'[3]PB(AMALI'!$AG175)*PBAMALI7%,"")</f>
        <v/>
      </c>
      <c r="Y175" s="469" t="str">
        <f>IFERROR(AVERAGE('PB(AMALI)'!$N175,'PB(AMALI)'!$Y175,'PB(AMALI)'!$AJ175)*PBAMALI8%,"")</f>
        <v/>
      </c>
      <c r="Z175" s="469" t="str">
        <f>IFERROR(AVERAGE('PB(AMALI)'!$O175,'PB(AMALI)'!$Z175,'PB(AMALI)'!$AK175)*PBAMALI9%,"")</f>
        <v/>
      </c>
      <c r="AA175" s="469" t="str">
        <f>IFERROR(AVERAGE('PB(AMALI)'!$P175,'PB(AMALI)'!$AA175,'PB(AMALI)'!$AL175)*PBAMALI10%,"")</f>
        <v/>
      </c>
      <c r="AB175" s="470" t="str">
        <f t="shared" si="7"/>
        <v/>
      </c>
      <c r="AC175" s="474" t="str">
        <f t="shared" si="8"/>
        <v/>
      </c>
    </row>
    <row r="176" spans="1:29" ht="19.899999999999999" customHeight="1">
      <c r="A176" s="6">
        <v>165</v>
      </c>
      <c r="B176" s="425" t="str">
        <f>IF(OR(F176=0,F176=""),"",'DAFTAR PELAJAR'!B172)</f>
        <v/>
      </c>
      <c r="C176" s="381" t="str">
        <f>IF(OR(F176=0,F176=""),"",'DAFTAR PELAJAR'!C172)</f>
        <v/>
      </c>
      <c r="D176" s="472" t="str">
        <f>IF(OR(F176=0,F176=""),"",'DAFTAR PELAJAR'!D172)</f>
        <v/>
      </c>
      <c r="E176" s="381" t="str">
        <f>IF(OR(F176=0,F176=""),"",'DAFTAR PELAJAR'!E172)</f>
        <v/>
      </c>
      <c r="F176" s="473" t="str">
        <f>IF('DAFTAR PELAJAR'!J172=0,"",'DAFTAR PELAJAR'!J172)</f>
        <v/>
      </c>
      <c r="G176" s="4" t="str">
        <f>IFERROR(AVERAGE('PB(TEORI)'!$G176,'PB(TEORI)'!$R176,'PB(TEORI)'!$AC176)*PBTEORI1%,"")</f>
        <v/>
      </c>
      <c r="H176" s="456" t="str">
        <f>IFERROR(AVERAGE('PB(TEORI)'!$H176,'PB(TEORI)'!$S176,'PB(TEORI)'!$AD176)*PBTEORI2%,"")</f>
        <v/>
      </c>
      <c r="I176" s="456" t="str">
        <f>IFERROR(AVERAGE('PB(TEORI)'!$I176,'PB(TEORI)'!$T176,'PB(TEORI)'!$AE176)*PBTEORI3%,"")</f>
        <v/>
      </c>
      <c r="J176" s="456" t="str">
        <f>IFERROR(AVERAGE('PB(TEORI)'!$J176,'PB(TEORI)'!$U176,'PB(TEORI)'!$AF176)*PBTEORI4%,"")</f>
        <v/>
      </c>
      <c r="K176" s="456" t="str">
        <f>IFERROR(AVERAGE('PB(TEORI)'!$K176,'PB(TEORI)'!$V176,'PB(TEORI)'!$AG176)*PBTEORI5%,"")</f>
        <v/>
      </c>
      <c r="L176" s="456" t="str">
        <f>IFERROR(AVERAGE('PB(TEORI)'!$L176,'PB(TEORI)'!$W176,'PB(TEORI)'!$AH176)*PBTEORI6%,"")</f>
        <v/>
      </c>
      <c r="M176" s="456" t="str">
        <f>IFERROR(AVERAGE('PB(TEORI)'!$M176,'PB(TEORI)'!$X176,'[2]PB(TEORI'!$AG176)*PBTEORI7%,"")</f>
        <v/>
      </c>
      <c r="N176" s="467" t="str">
        <f>IFERROR(AVERAGE('PB(TEORI)'!$N176,'PB(TEORI)'!$Y176,'PB(TEORI)'!$AJ176)*PBTEORI8%,"")</f>
        <v/>
      </c>
      <c r="O176" s="467" t="str">
        <f>IFERROR(AVERAGE('PB(TEORI)'!$O176,'PB(TEORI)'!$Z176,'PB(TEORI)'!$AK176)*PBTEORI9%,"")</f>
        <v/>
      </c>
      <c r="P176" s="467" t="str">
        <f>IFERROR(AVERAGE('PB(TEORI)'!$P176,'PB(TEORI)'!$AA176,'PB(TEORI)'!$AL176)*PBTEORI10%,"")</f>
        <v/>
      </c>
      <c r="Q176" s="468" t="str">
        <f t="shared" si="6"/>
        <v/>
      </c>
      <c r="R176" s="469" t="str">
        <f>IFERROR(AVERAGE('PB(AMALI)'!$G176,'PB(AMALI)'!$R176,'PB(AMALI)'!$AC176)*PBAMALI1%,"")</f>
        <v/>
      </c>
      <c r="S176" s="469" t="str">
        <f>IFERROR(AVERAGE('PB(AMALI)'!$H176,'PB(AMALI)'!$S176,'PB(AMALI)'!$AD176)*PBAMALI2%,"")</f>
        <v/>
      </c>
      <c r="T176" s="469" t="str">
        <f>IFERROR(AVERAGE('PB(AMALI)'!$I176,'PB(AMALI)'!$T176,'PB(AMALI)'!$AE176)*PBAMALI3%,"")</f>
        <v/>
      </c>
      <c r="U176" s="469" t="str">
        <f>IFERROR(AVERAGE('PB(AMALI)'!$J176,'PB(AMALI)'!$U176,'PB(AMALI)'!$AF176)*PBAMALI4%,"")</f>
        <v/>
      </c>
      <c r="V176" s="469" t="str">
        <f>IFERROR(AVERAGE('PB(AMALI)'!$K176,'PB(AMALI)'!$V176,'PB(AMALI)'!$AG176)*PBAMALI5%,"")</f>
        <v/>
      </c>
      <c r="W176" s="469" t="str">
        <f>IFERROR(AVERAGE('PB(AMALI)'!$L176,'PB(AMALI)'!$W176,'PB(AMALI)'!$AH176)*PBAMALI6%,"")</f>
        <v/>
      </c>
      <c r="X176" s="469" t="str">
        <f>IFERROR(AVERAGE('PB(AMALI)'!$M176,'PB(AMALI)'!$X176,'[3]PB(AMALI'!$AG176)*PBAMALI7%,"")</f>
        <v/>
      </c>
      <c r="Y176" s="469" t="str">
        <f>IFERROR(AVERAGE('PB(AMALI)'!$N176,'PB(AMALI)'!$Y176,'PB(AMALI)'!$AJ176)*PBAMALI8%,"")</f>
        <v/>
      </c>
      <c r="Z176" s="469" t="str">
        <f>IFERROR(AVERAGE('PB(AMALI)'!$O176,'PB(AMALI)'!$Z176,'PB(AMALI)'!$AK176)*PBAMALI9%,"")</f>
        <v/>
      </c>
      <c r="AA176" s="469" t="str">
        <f>IFERROR(AVERAGE('PB(AMALI)'!$P176,'PB(AMALI)'!$AA176,'PB(AMALI)'!$AL176)*PBAMALI10%,"")</f>
        <v/>
      </c>
      <c r="AB176" s="470" t="str">
        <f t="shared" si="7"/>
        <v/>
      </c>
      <c r="AC176" s="474" t="str">
        <f t="shared" si="8"/>
        <v/>
      </c>
    </row>
    <row r="177" spans="1:29" ht="19.899999999999999" customHeight="1">
      <c r="A177" s="6">
        <v>166</v>
      </c>
      <c r="B177" s="425" t="str">
        <f>IF(OR(F177=0,F177=""),"",'DAFTAR PELAJAR'!B173)</f>
        <v/>
      </c>
      <c r="C177" s="381" t="str">
        <f>IF(OR(F177=0,F177=""),"",'DAFTAR PELAJAR'!C173)</f>
        <v/>
      </c>
      <c r="D177" s="472" t="str">
        <f>IF(OR(F177=0,F177=""),"",'DAFTAR PELAJAR'!D173)</f>
        <v/>
      </c>
      <c r="E177" s="381" t="str">
        <f>IF(OR(F177=0,F177=""),"",'DAFTAR PELAJAR'!E173)</f>
        <v/>
      </c>
      <c r="F177" s="473" t="str">
        <f>IF('DAFTAR PELAJAR'!J173=0,"",'DAFTAR PELAJAR'!J173)</f>
        <v/>
      </c>
      <c r="G177" s="4" t="str">
        <f>IFERROR(AVERAGE('PB(TEORI)'!$G177,'PB(TEORI)'!$R177,'PB(TEORI)'!$AC177)*PBTEORI1%,"")</f>
        <v/>
      </c>
      <c r="H177" s="456" t="str">
        <f>IFERROR(AVERAGE('PB(TEORI)'!$H177,'PB(TEORI)'!$S177,'PB(TEORI)'!$AD177)*PBTEORI2%,"")</f>
        <v/>
      </c>
      <c r="I177" s="456" t="str">
        <f>IFERROR(AVERAGE('PB(TEORI)'!$I177,'PB(TEORI)'!$T177,'PB(TEORI)'!$AE177)*PBTEORI3%,"")</f>
        <v/>
      </c>
      <c r="J177" s="456" t="str">
        <f>IFERROR(AVERAGE('PB(TEORI)'!$J177,'PB(TEORI)'!$U177,'PB(TEORI)'!$AF177)*PBTEORI4%,"")</f>
        <v/>
      </c>
      <c r="K177" s="456" t="str">
        <f>IFERROR(AVERAGE('PB(TEORI)'!$K177,'PB(TEORI)'!$V177,'PB(TEORI)'!$AG177)*PBTEORI5%,"")</f>
        <v/>
      </c>
      <c r="L177" s="456" t="str">
        <f>IFERROR(AVERAGE('PB(TEORI)'!$L177,'PB(TEORI)'!$W177,'PB(TEORI)'!$AH177)*PBTEORI6%,"")</f>
        <v/>
      </c>
      <c r="M177" s="456" t="str">
        <f>IFERROR(AVERAGE('PB(TEORI)'!$M177,'PB(TEORI)'!$X177,'[2]PB(TEORI'!$AG177)*PBTEORI7%,"")</f>
        <v/>
      </c>
      <c r="N177" s="467" t="str">
        <f>IFERROR(AVERAGE('PB(TEORI)'!$N177,'PB(TEORI)'!$Y177,'PB(TEORI)'!$AJ177)*PBTEORI8%,"")</f>
        <v/>
      </c>
      <c r="O177" s="467" t="str">
        <f>IFERROR(AVERAGE('PB(TEORI)'!$O177,'PB(TEORI)'!$Z177,'PB(TEORI)'!$AK177)*PBTEORI9%,"")</f>
        <v/>
      </c>
      <c r="P177" s="467" t="str">
        <f>IFERROR(AVERAGE('PB(TEORI)'!$P177,'PB(TEORI)'!$AA177,'PB(TEORI)'!$AL177)*PBTEORI10%,"")</f>
        <v/>
      </c>
      <c r="Q177" s="468" t="str">
        <f t="shared" si="6"/>
        <v/>
      </c>
      <c r="R177" s="469" t="str">
        <f>IFERROR(AVERAGE('PB(AMALI)'!$G177,'PB(AMALI)'!$R177,'PB(AMALI)'!$AC177)*PBAMALI1%,"")</f>
        <v/>
      </c>
      <c r="S177" s="469" t="str">
        <f>IFERROR(AVERAGE('PB(AMALI)'!$H177,'PB(AMALI)'!$S177,'PB(AMALI)'!$AD177)*PBAMALI2%,"")</f>
        <v/>
      </c>
      <c r="T177" s="469" t="str">
        <f>IFERROR(AVERAGE('PB(AMALI)'!$I177,'PB(AMALI)'!$T177,'PB(AMALI)'!$AE177)*PBAMALI3%,"")</f>
        <v/>
      </c>
      <c r="U177" s="469" t="str">
        <f>IFERROR(AVERAGE('PB(AMALI)'!$J177,'PB(AMALI)'!$U177,'PB(AMALI)'!$AF177)*PBAMALI4%,"")</f>
        <v/>
      </c>
      <c r="V177" s="469" t="str">
        <f>IFERROR(AVERAGE('PB(AMALI)'!$K177,'PB(AMALI)'!$V177,'PB(AMALI)'!$AG177)*PBAMALI5%,"")</f>
        <v/>
      </c>
      <c r="W177" s="469" t="str">
        <f>IFERROR(AVERAGE('PB(AMALI)'!$L177,'PB(AMALI)'!$W177,'PB(AMALI)'!$AH177)*PBAMALI6%,"")</f>
        <v/>
      </c>
      <c r="X177" s="469" t="str">
        <f>IFERROR(AVERAGE('PB(AMALI)'!$M177,'PB(AMALI)'!$X177,'[3]PB(AMALI'!$AG177)*PBAMALI7%,"")</f>
        <v/>
      </c>
      <c r="Y177" s="469" t="str">
        <f>IFERROR(AVERAGE('PB(AMALI)'!$N177,'PB(AMALI)'!$Y177,'PB(AMALI)'!$AJ177)*PBAMALI8%,"")</f>
        <v/>
      </c>
      <c r="Z177" s="469" t="str">
        <f>IFERROR(AVERAGE('PB(AMALI)'!$O177,'PB(AMALI)'!$Z177,'PB(AMALI)'!$AK177)*PBAMALI9%,"")</f>
        <v/>
      </c>
      <c r="AA177" s="469" t="str">
        <f>IFERROR(AVERAGE('PB(AMALI)'!$P177,'PB(AMALI)'!$AA177,'PB(AMALI)'!$AL177)*PBAMALI10%,"")</f>
        <v/>
      </c>
      <c r="AB177" s="470" t="str">
        <f t="shared" si="7"/>
        <v/>
      </c>
      <c r="AC177" s="474" t="str">
        <f t="shared" si="8"/>
        <v/>
      </c>
    </row>
    <row r="178" spans="1:29" ht="19.899999999999999" customHeight="1">
      <c r="A178" s="6">
        <v>167</v>
      </c>
      <c r="B178" s="425" t="str">
        <f>IF(OR(F178=0,F178=""),"",'DAFTAR PELAJAR'!B174)</f>
        <v/>
      </c>
      <c r="C178" s="381" t="str">
        <f>IF(OR(F178=0,F178=""),"",'DAFTAR PELAJAR'!C174)</f>
        <v/>
      </c>
      <c r="D178" s="472" t="str">
        <f>IF(OR(F178=0,F178=""),"",'DAFTAR PELAJAR'!D174)</f>
        <v/>
      </c>
      <c r="E178" s="381" t="str">
        <f>IF(OR(F178=0,F178=""),"",'DAFTAR PELAJAR'!E174)</f>
        <v/>
      </c>
      <c r="F178" s="473" t="str">
        <f>IF('DAFTAR PELAJAR'!J174=0,"",'DAFTAR PELAJAR'!J174)</f>
        <v/>
      </c>
      <c r="G178" s="4" t="str">
        <f>IFERROR(AVERAGE('PB(TEORI)'!$G178,'PB(TEORI)'!$R178,'PB(TEORI)'!$AC178)*PBTEORI1%,"")</f>
        <v/>
      </c>
      <c r="H178" s="456" t="str">
        <f>IFERROR(AVERAGE('PB(TEORI)'!$H178,'PB(TEORI)'!$S178,'PB(TEORI)'!$AD178)*PBTEORI2%,"")</f>
        <v/>
      </c>
      <c r="I178" s="456" t="str">
        <f>IFERROR(AVERAGE('PB(TEORI)'!$I178,'PB(TEORI)'!$T178,'PB(TEORI)'!$AE178)*PBTEORI3%,"")</f>
        <v/>
      </c>
      <c r="J178" s="456" t="str">
        <f>IFERROR(AVERAGE('PB(TEORI)'!$J178,'PB(TEORI)'!$U178,'PB(TEORI)'!$AF178)*PBTEORI4%,"")</f>
        <v/>
      </c>
      <c r="K178" s="456" t="str">
        <f>IFERROR(AVERAGE('PB(TEORI)'!$K178,'PB(TEORI)'!$V178,'PB(TEORI)'!$AG178)*PBTEORI5%,"")</f>
        <v/>
      </c>
      <c r="L178" s="456" t="str">
        <f>IFERROR(AVERAGE('PB(TEORI)'!$L178,'PB(TEORI)'!$W178,'PB(TEORI)'!$AH178)*PBTEORI6%,"")</f>
        <v/>
      </c>
      <c r="M178" s="456" t="str">
        <f>IFERROR(AVERAGE('PB(TEORI)'!$M178,'PB(TEORI)'!$X178,'[2]PB(TEORI'!$AG178)*PBTEORI7%,"")</f>
        <v/>
      </c>
      <c r="N178" s="467" t="str">
        <f>IFERROR(AVERAGE('PB(TEORI)'!$N178,'PB(TEORI)'!$Y178,'PB(TEORI)'!$AJ178)*PBTEORI8%,"")</f>
        <v/>
      </c>
      <c r="O178" s="467" t="str">
        <f>IFERROR(AVERAGE('PB(TEORI)'!$O178,'PB(TEORI)'!$Z178,'PB(TEORI)'!$AK178)*PBTEORI9%,"")</f>
        <v/>
      </c>
      <c r="P178" s="467" t="str">
        <f>IFERROR(AVERAGE('PB(TEORI)'!$P178,'PB(TEORI)'!$AA178,'PB(TEORI)'!$AL178)*PBTEORI10%,"")</f>
        <v/>
      </c>
      <c r="Q178" s="468" t="str">
        <f t="shared" si="6"/>
        <v/>
      </c>
      <c r="R178" s="469" t="str">
        <f>IFERROR(AVERAGE('PB(AMALI)'!$G178,'PB(AMALI)'!$R178,'PB(AMALI)'!$AC178)*PBAMALI1%,"")</f>
        <v/>
      </c>
      <c r="S178" s="469" t="str">
        <f>IFERROR(AVERAGE('PB(AMALI)'!$H178,'PB(AMALI)'!$S178,'PB(AMALI)'!$AD178)*PBAMALI2%,"")</f>
        <v/>
      </c>
      <c r="T178" s="469" t="str">
        <f>IFERROR(AVERAGE('PB(AMALI)'!$I178,'PB(AMALI)'!$T178,'PB(AMALI)'!$AE178)*PBAMALI3%,"")</f>
        <v/>
      </c>
      <c r="U178" s="469" t="str">
        <f>IFERROR(AVERAGE('PB(AMALI)'!$J178,'PB(AMALI)'!$U178,'PB(AMALI)'!$AF178)*PBAMALI4%,"")</f>
        <v/>
      </c>
      <c r="V178" s="469" t="str">
        <f>IFERROR(AVERAGE('PB(AMALI)'!$K178,'PB(AMALI)'!$V178,'PB(AMALI)'!$AG178)*PBAMALI5%,"")</f>
        <v/>
      </c>
      <c r="W178" s="469" t="str">
        <f>IFERROR(AVERAGE('PB(AMALI)'!$L178,'PB(AMALI)'!$W178,'PB(AMALI)'!$AH178)*PBAMALI6%,"")</f>
        <v/>
      </c>
      <c r="X178" s="469" t="str">
        <f>IFERROR(AVERAGE('PB(AMALI)'!$M178,'PB(AMALI)'!$X178,'[3]PB(AMALI'!$AG178)*PBAMALI7%,"")</f>
        <v/>
      </c>
      <c r="Y178" s="469" t="str">
        <f>IFERROR(AVERAGE('PB(AMALI)'!$N178,'PB(AMALI)'!$Y178,'PB(AMALI)'!$AJ178)*PBAMALI8%,"")</f>
        <v/>
      </c>
      <c r="Z178" s="469" t="str">
        <f>IFERROR(AVERAGE('PB(AMALI)'!$O178,'PB(AMALI)'!$Z178,'PB(AMALI)'!$AK178)*PBAMALI9%,"")</f>
        <v/>
      </c>
      <c r="AA178" s="469" t="str">
        <f>IFERROR(AVERAGE('PB(AMALI)'!$P178,'PB(AMALI)'!$AA178,'PB(AMALI)'!$AL178)*PBAMALI10%,"")</f>
        <v/>
      </c>
      <c r="AB178" s="470" t="str">
        <f t="shared" si="7"/>
        <v/>
      </c>
      <c r="AC178" s="474" t="str">
        <f t="shared" si="8"/>
        <v/>
      </c>
    </row>
    <row r="179" spans="1:29" ht="19.899999999999999" customHeight="1">
      <c r="A179" s="6">
        <v>168</v>
      </c>
      <c r="B179" s="425" t="str">
        <f>IF(OR(F179=0,F179=""),"",'DAFTAR PELAJAR'!B175)</f>
        <v/>
      </c>
      <c r="C179" s="381" t="str">
        <f>IF(OR(F179=0,F179=""),"",'DAFTAR PELAJAR'!C175)</f>
        <v/>
      </c>
      <c r="D179" s="472" t="str">
        <f>IF(OR(F179=0,F179=""),"",'DAFTAR PELAJAR'!D175)</f>
        <v/>
      </c>
      <c r="E179" s="381" t="str">
        <f>IF(OR(F179=0,F179=""),"",'DAFTAR PELAJAR'!E175)</f>
        <v/>
      </c>
      <c r="F179" s="473" t="str">
        <f>IF('DAFTAR PELAJAR'!J175=0,"",'DAFTAR PELAJAR'!J175)</f>
        <v/>
      </c>
      <c r="G179" s="4" t="str">
        <f>IFERROR(AVERAGE('PB(TEORI)'!$G179,'PB(TEORI)'!$R179,'PB(TEORI)'!$AC179)*PBTEORI1%,"")</f>
        <v/>
      </c>
      <c r="H179" s="456" t="str">
        <f>IFERROR(AVERAGE('PB(TEORI)'!$H179,'PB(TEORI)'!$S179,'PB(TEORI)'!$AD179)*PBTEORI2%,"")</f>
        <v/>
      </c>
      <c r="I179" s="456" t="str">
        <f>IFERROR(AVERAGE('PB(TEORI)'!$I179,'PB(TEORI)'!$T179,'PB(TEORI)'!$AE179)*PBTEORI3%,"")</f>
        <v/>
      </c>
      <c r="J179" s="456" t="str">
        <f>IFERROR(AVERAGE('PB(TEORI)'!$J179,'PB(TEORI)'!$U179,'PB(TEORI)'!$AF179)*PBTEORI4%,"")</f>
        <v/>
      </c>
      <c r="K179" s="456" t="str">
        <f>IFERROR(AVERAGE('PB(TEORI)'!$K179,'PB(TEORI)'!$V179,'PB(TEORI)'!$AG179)*PBTEORI5%,"")</f>
        <v/>
      </c>
      <c r="L179" s="456" t="str">
        <f>IFERROR(AVERAGE('PB(TEORI)'!$L179,'PB(TEORI)'!$W179,'PB(TEORI)'!$AH179)*PBTEORI6%,"")</f>
        <v/>
      </c>
      <c r="M179" s="456" t="str">
        <f>IFERROR(AVERAGE('PB(TEORI)'!$M179,'PB(TEORI)'!$X179,'[2]PB(TEORI'!$AG179)*PBTEORI7%,"")</f>
        <v/>
      </c>
      <c r="N179" s="467" t="str">
        <f>IFERROR(AVERAGE('PB(TEORI)'!$N179,'PB(TEORI)'!$Y179,'PB(TEORI)'!$AJ179)*PBTEORI8%,"")</f>
        <v/>
      </c>
      <c r="O179" s="467" t="str">
        <f>IFERROR(AVERAGE('PB(TEORI)'!$O179,'PB(TEORI)'!$Z179,'PB(TEORI)'!$AK179)*PBTEORI9%,"")</f>
        <v/>
      </c>
      <c r="P179" s="467" t="str">
        <f>IFERROR(AVERAGE('PB(TEORI)'!$P179,'PB(TEORI)'!$AA179,'PB(TEORI)'!$AL179)*PBTEORI10%,"")</f>
        <v/>
      </c>
      <c r="Q179" s="468" t="str">
        <f t="shared" si="6"/>
        <v/>
      </c>
      <c r="R179" s="469" t="str">
        <f>IFERROR(AVERAGE('PB(AMALI)'!$G179,'PB(AMALI)'!$R179,'PB(AMALI)'!$AC179)*PBAMALI1%,"")</f>
        <v/>
      </c>
      <c r="S179" s="469" t="str">
        <f>IFERROR(AVERAGE('PB(AMALI)'!$H179,'PB(AMALI)'!$S179,'PB(AMALI)'!$AD179)*PBAMALI2%,"")</f>
        <v/>
      </c>
      <c r="T179" s="469" t="str">
        <f>IFERROR(AVERAGE('PB(AMALI)'!$I179,'PB(AMALI)'!$T179,'PB(AMALI)'!$AE179)*PBAMALI3%,"")</f>
        <v/>
      </c>
      <c r="U179" s="469" t="str">
        <f>IFERROR(AVERAGE('PB(AMALI)'!$J179,'PB(AMALI)'!$U179,'PB(AMALI)'!$AF179)*PBAMALI4%,"")</f>
        <v/>
      </c>
      <c r="V179" s="469" t="str">
        <f>IFERROR(AVERAGE('PB(AMALI)'!$K179,'PB(AMALI)'!$V179,'PB(AMALI)'!$AG179)*PBAMALI5%,"")</f>
        <v/>
      </c>
      <c r="W179" s="469" t="str">
        <f>IFERROR(AVERAGE('PB(AMALI)'!$L179,'PB(AMALI)'!$W179,'PB(AMALI)'!$AH179)*PBAMALI6%,"")</f>
        <v/>
      </c>
      <c r="X179" s="469" t="str">
        <f>IFERROR(AVERAGE('PB(AMALI)'!$M179,'PB(AMALI)'!$X179,'[3]PB(AMALI'!$AG179)*PBAMALI7%,"")</f>
        <v/>
      </c>
      <c r="Y179" s="469" t="str">
        <f>IFERROR(AVERAGE('PB(AMALI)'!$N179,'PB(AMALI)'!$Y179,'PB(AMALI)'!$AJ179)*PBAMALI8%,"")</f>
        <v/>
      </c>
      <c r="Z179" s="469" t="str">
        <f>IFERROR(AVERAGE('PB(AMALI)'!$O179,'PB(AMALI)'!$Z179,'PB(AMALI)'!$AK179)*PBAMALI9%,"")</f>
        <v/>
      </c>
      <c r="AA179" s="469" t="str">
        <f>IFERROR(AVERAGE('PB(AMALI)'!$P179,'PB(AMALI)'!$AA179,'PB(AMALI)'!$AL179)*PBAMALI10%,"")</f>
        <v/>
      </c>
      <c r="AB179" s="470" t="str">
        <f t="shared" si="7"/>
        <v/>
      </c>
      <c r="AC179" s="474" t="str">
        <f t="shared" si="8"/>
        <v/>
      </c>
    </row>
    <row r="180" spans="1:29" ht="19.899999999999999" customHeight="1">
      <c r="A180" s="6">
        <v>169</v>
      </c>
      <c r="B180" s="425" t="str">
        <f>IF(OR(F180=0,F180=""),"",'DAFTAR PELAJAR'!B176)</f>
        <v/>
      </c>
      <c r="C180" s="381" t="str">
        <f>IF(OR(F180=0,F180=""),"",'DAFTAR PELAJAR'!C176)</f>
        <v/>
      </c>
      <c r="D180" s="472" t="str">
        <f>IF(OR(F180=0,F180=""),"",'DAFTAR PELAJAR'!D176)</f>
        <v/>
      </c>
      <c r="E180" s="381" t="str">
        <f>IF(OR(F180=0,F180=""),"",'DAFTAR PELAJAR'!E176)</f>
        <v/>
      </c>
      <c r="F180" s="473" t="str">
        <f>IF('DAFTAR PELAJAR'!J176=0,"",'DAFTAR PELAJAR'!J176)</f>
        <v/>
      </c>
      <c r="G180" s="4" t="str">
        <f>IFERROR(AVERAGE('PB(TEORI)'!$G180,'PB(TEORI)'!$R180,'PB(TEORI)'!$AC180)*PBTEORI1%,"")</f>
        <v/>
      </c>
      <c r="H180" s="456" t="str">
        <f>IFERROR(AVERAGE('PB(TEORI)'!$H180,'PB(TEORI)'!$S180,'PB(TEORI)'!$AD180)*PBTEORI2%,"")</f>
        <v/>
      </c>
      <c r="I180" s="456" t="str">
        <f>IFERROR(AVERAGE('PB(TEORI)'!$I180,'PB(TEORI)'!$T180,'PB(TEORI)'!$AE180)*PBTEORI3%,"")</f>
        <v/>
      </c>
      <c r="J180" s="456" t="str">
        <f>IFERROR(AVERAGE('PB(TEORI)'!$J180,'PB(TEORI)'!$U180,'PB(TEORI)'!$AF180)*PBTEORI4%,"")</f>
        <v/>
      </c>
      <c r="K180" s="456" t="str">
        <f>IFERROR(AVERAGE('PB(TEORI)'!$K180,'PB(TEORI)'!$V180,'PB(TEORI)'!$AG180)*PBTEORI5%,"")</f>
        <v/>
      </c>
      <c r="L180" s="456" t="str">
        <f>IFERROR(AVERAGE('PB(TEORI)'!$L180,'PB(TEORI)'!$W180,'PB(TEORI)'!$AH180)*PBTEORI6%,"")</f>
        <v/>
      </c>
      <c r="M180" s="456" t="str">
        <f>IFERROR(AVERAGE('PB(TEORI)'!$M180,'PB(TEORI)'!$X180,'[2]PB(TEORI'!$AG180)*PBTEORI7%,"")</f>
        <v/>
      </c>
      <c r="N180" s="467" t="str">
        <f>IFERROR(AVERAGE('PB(TEORI)'!$N180,'PB(TEORI)'!$Y180,'PB(TEORI)'!$AJ180)*PBTEORI8%,"")</f>
        <v/>
      </c>
      <c r="O180" s="467" t="str">
        <f>IFERROR(AVERAGE('PB(TEORI)'!$O180,'PB(TEORI)'!$Z180,'PB(TEORI)'!$AK180)*PBTEORI9%,"")</f>
        <v/>
      </c>
      <c r="P180" s="467" t="str">
        <f>IFERROR(AVERAGE('PB(TEORI)'!$P180,'PB(TEORI)'!$AA180,'PB(TEORI)'!$AL180)*PBTEORI10%,"")</f>
        <v/>
      </c>
      <c r="Q180" s="468" t="str">
        <f t="shared" si="6"/>
        <v/>
      </c>
      <c r="R180" s="469" t="str">
        <f>IFERROR(AVERAGE('PB(AMALI)'!$G180,'PB(AMALI)'!$R180,'PB(AMALI)'!$AC180)*PBAMALI1%,"")</f>
        <v/>
      </c>
      <c r="S180" s="469" t="str">
        <f>IFERROR(AVERAGE('PB(AMALI)'!$H180,'PB(AMALI)'!$S180,'PB(AMALI)'!$AD180)*PBAMALI2%,"")</f>
        <v/>
      </c>
      <c r="T180" s="469" t="str">
        <f>IFERROR(AVERAGE('PB(AMALI)'!$I180,'PB(AMALI)'!$T180,'PB(AMALI)'!$AE180)*PBAMALI3%,"")</f>
        <v/>
      </c>
      <c r="U180" s="469" t="str">
        <f>IFERROR(AVERAGE('PB(AMALI)'!$J180,'PB(AMALI)'!$U180,'PB(AMALI)'!$AF180)*PBAMALI4%,"")</f>
        <v/>
      </c>
      <c r="V180" s="469" t="str">
        <f>IFERROR(AVERAGE('PB(AMALI)'!$K180,'PB(AMALI)'!$V180,'PB(AMALI)'!$AG180)*PBAMALI5%,"")</f>
        <v/>
      </c>
      <c r="W180" s="469" t="str">
        <f>IFERROR(AVERAGE('PB(AMALI)'!$L180,'PB(AMALI)'!$W180,'PB(AMALI)'!$AH180)*PBAMALI6%,"")</f>
        <v/>
      </c>
      <c r="X180" s="469" t="str">
        <f>IFERROR(AVERAGE('PB(AMALI)'!$M180,'PB(AMALI)'!$X180,'[3]PB(AMALI'!$AG180)*PBAMALI7%,"")</f>
        <v/>
      </c>
      <c r="Y180" s="469" t="str">
        <f>IFERROR(AVERAGE('PB(AMALI)'!$N180,'PB(AMALI)'!$Y180,'PB(AMALI)'!$AJ180)*PBAMALI8%,"")</f>
        <v/>
      </c>
      <c r="Z180" s="469" t="str">
        <f>IFERROR(AVERAGE('PB(AMALI)'!$O180,'PB(AMALI)'!$Z180,'PB(AMALI)'!$AK180)*PBAMALI9%,"")</f>
        <v/>
      </c>
      <c r="AA180" s="469" t="str">
        <f>IFERROR(AVERAGE('PB(AMALI)'!$P180,'PB(AMALI)'!$AA180,'PB(AMALI)'!$AL180)*PBAMALI10%,"")</f>
        <v/>
      </c>
      <c r="AB180" s="470" t="str">
        <f t="shared" si="7"/>
        <v/>
      </c>
      <c r="AC180" s="474" t="str">
        <f t="shared" si="8"/>
        <v/>
      </c>
    </row>
    <row r="181" spans="1:29" ht="19.899999999999999" customHeight="1">
      <c r="A181" s="6">
        <v>170</v>
      </c>
      <c r="B181" s="425" t="str">
        <f>IF(OR(F181=0,F181=""),"",'DAFTAR PELAJAR'!B177)</f>
        <v/>
      </c>
      <c r="C181" s="381" t="str">
        <f>IF(OR(F181=0,F181=""),"",'DAFTAR PELAJAR'!C177)</f>
        <v/>
      </c>
      <c r="D181" s="472" t="str">
        <f>IF(OR(F181=0,F181=""),"",'DAFTAR PELAJAR'!D177)</f>
        <v/>
      </c>
      <c r="E181" s="381" t="str">
        <f>IF(OR(F181=0,F181=""),"",'DAFTAR PELAJAR'!E177)</f>
        <v/>
      </c>
      <c r="F181" s="473" t="str">
        <f>IF('DAFTAR PELAJAR'!J177=0,"",'DAFTAR PELAJAR'!J177)</f>
        <v/>
      </c>
      <c r="G181" s="4" t="str">
        <f>IFERROR(AVERAGE('PB(TEORI)'!$G181,'PB(TEORI)'!$R181,'PB(TEORI)'!$AC181)*PBTEORI1%,"")</f>
        <v/>
      </c>
      <c r="H181" s="456" t="str">
        <f>IFERROR(AVERAGE('PB(TEORI)'!$H181,'PB(TEORI)'!$S181,'PB(TEORI)'!$AD181)*PBTEORI2%,"")</f>
        <v/>
      </c>
      <c r="I181" s="456" t="str">
        <f>IFERROR(AVERAGE('PB(TEORI)'!$I181,'PB(TEORI)'!$T181,'PB(TEORI)'!$AE181)*PBTEORI3%,"")</f>
        <v/>
      </c>
      <c r="J181" s="456" t="str">
        <f>IFERROR(AVERAGE('PB(TEORI)'!$J181,'PB(TEORI)'!$U181,'PB(TEORI)'!$AF181)*PBTEORI4%,"")</f>
        <v/>
      </c>
      <c r="K181" s="456" t="str">
        <f>IFERROR(AVERAGE('PB(TEORI)'!$K181,'PB(TEORI)'!$V181,'PB(TEORI)'!$AG181)*PBTEORI5%,"")</f>
        <v/>
      </c>
      <c r="L181" s="456" t="str">
        <f>IFERROR(AVERAGE('PB(TEORI)'!$L181,'PB(TEORI)'!$W181,'PB(TEORI)'!$AH181)*PBTEORI6%,"")</f>
        <v/>
      </c>
      <c r="M181" s="456" t="str">
        <f>IFERROR(AVERAGE('PB(TEORI)'!$M181,'PB(TEORI)'!$X181,'[2]PB(TEORI'!$AG181)*PBTEORI7%,"")</f>
        <v/>
      </c>
      <c r="N181" s="467" t="str">
        <f>IFERROR(AVERAGE('PB(TEORI)'!$N181,'PB(TEORI)'!$Y181,'PB(TEORI)'!$AJ181)*PBTEORI8%,"")</f>
        <v/>
      </c>
      <c r="O181" s="467" t="str">
        <f>IFERROR(AVERAGE('PB(TEORI)'!$O181,'PB(TEORI)'!$Z181,'PB(TEORI)'!$AK181)*PBTEORI9%,"")</f>
        <v/>
      </c>
      <c r="P181" s="467" t="str">
        <f>IFERROR(AVERAGE('PB(TEORI)'!$P181,'PB(TEORI)'!$AA181,'PB(TEORI)'!$AL181)*PBTEORI10%,"")</f>
        <v/>
      </c>
      <c r="Q181" s="468" t="str">
        <f t="shared" si="6"/>
        <v/>
      </c>
      <c r="R181" s="469" t="str">
        <f>IFERROR(AVERAGE('PB(AMALI)'!$G181,'PB(AMALI)'!$R181,'PB(AMALI)'!$AC181)*PBAMALI1%,"")</f>
        <v/>
      </c>
      <c r="S181" s="469" t="str">
        <f>IFERROR(AVERAGE('PB(AMALI)'!$H181,'PB(AMALI)'!$S181,'PB(AMALI)'!$AD181)*PBAMALI2%,"")</f>
        <v/>
      </c>
      <c r="T181" s="469" t="str">
        <f>IFERROR(AVERAGE('PB(AMALI)'!$I181,'PB(AMALI)'!$T181,'PB(AMALI)'!$AE181)*PBAMALI3%,"")</f>
        <v/>
      </c>
      <c r="U181" s="469" t="str">
        <f>IFERROR(AVERAGE('PB(AMALI)'!$J181,'PB(AMALI)'!$U181,'PB(AMALI)'!$AF181)*PBAMALI4%,"")</f>
        <v/>
      </c>
      <c r="V181" s="469" t="str">
        <f>IFERROR(AVERAGE('PB(AMALI)'!$K181,'PB(AMALI)'!$V181,'PB(AMALI)'!$AG181)*PBAMALI5%,"")</f>
        <v/>
      </c>
      <c r="W181" s="469" t="str">
        <f>IFERROR(AVERAGE('PB(AMALI)'!$L181,'PB(AMALI)'!$W181,'PB(AMALI)'!$AH181)*PBAMALI6%,"")</f>
        <v/>
      </c>
      <c r="X181" s="469" t="str">
        <f>IFERROR(AVERAGE('PB(AMALI)'!$M181,'PB(AMALI)'!$X181,'[3]PB(AMALI'!$AG181)*PBAMALI7%,"")</f>
        <v/>
      </c>
      <c r="Y181" s="469" t="str">
        <f>IFERROR(AVERAGE('PB(AMALI)'!$N181,'PB(AMALI)'!$Y181,'PB(AMALI)'!$AJ181)*PBAMALI8%,"")</f>
        <v/>
      </c>
      <c r="Z181" s="469" t="str">
        <f>IFERROR(AVERAGE('PB(AMALI)'!$O181,'PB(AMALI)'!$Z181,'PB(AMALI)'!$AK181)*PBAMALI9%,"")</f>
        <v/>
      </c>
      <c r="AA181" s="469" t="str">
        <f>IFERROR(AVERAGE('PB(AMALI)'!$P181,'PB(AMALI)'!$AA181,'PB(AMALI)'!$AL181)*PBAMALI10%,"")</f>
        <v/>
      </c>
      <c r="AB181" s="470" t="str">
        <f t="shared" si="7"/>
        <v/>
      </c>
      <c r="AC181" s="474" t="str">
        <f t="shared" si="8"/>
        <v/>
      </c>
    </row>
    <row r="182" spans="1:29" ht="19.899999999999999" customHeight="1">
      <c r="A182" s="6">
        <v>171</v>
      </c>
      <c r="B182" s="425" t="str">
        <f>IF(OR(F182=0,F182=""),"",'DAFTAR PELAJAR'!B178)</f>
        <v/>
      </c>
      <c r="C182" s="381" t="str">
        <f>IF(OR(F182=0,F182=""),"",'DAFTAR PELAJAR'!C178)</f>
        <v/>
      </c>
      <c r="D182" s="472" t="str">
        <f>IF(OR(F182=0,F182=""),"",'DAFTAR PELAJAR'!D178)</f>
        <v/>
      </c>
      <c r="E182" s="381" t="str">
        <f>IF(OR(F182=0,F182=""),"",'DAFTAR PELAJAR'!E178)</f>
        <v/>
      </c>
      <c r="F182" s="473" t="str">
        <f>IF('DAFTAR PELAJAR'!J178=0,"",'DAFTAR PELAJAR'!J178)</f>
        <v/>
      </c>
      <c r="G182" s="4" t="str">
        <f>IFERROR(AVERAGE('PB(TEORI)'!$G182,'PB(TEORI)'!$R182,'PB(TEORI)'!$AC182)*PBTEORI1%,"")</f>
        <v/>
      </c>
      <c r="H182" s="456" t="str">
        <f>IFERROR(AVERAGE('PB(TEORI)'!$H182,'PB(TEORI)'!$S182,'PB(TEORI)'!$AD182)*PBTEORI2%,"")</f>
        <v/>
      </c>
      <c r="I182" s="456" t="str">
        <f>IFERROR(AVERAGE('PB(TEORI)'!$I182,'PB(TEORI)'!$T182,'PB(TEORI)'!$AE182)*PBTEORI3%,"")</f>
        <v/>
      </c>
      <c r="J182" s="456" t="str">
        <f>IFERROR(AVERAGE('PB(TEORI)'!$J182,'PB(TEORI)'!$U182,'PB(TEORI)'!$AF182)*PBTEORI4%,"")</f>
        <v/>
      </c>
      <c r="K182" s="456" t="str">
        <f>IFERROR(AVERAGE('PB(TEORI)'!$K182,'PB(TEORI)'!$V182,'PB(TEORI)'!$AG182)*PBTEORI5%,"")</f>
        <v/>
      </c>
      <c r="L182" s="456" t="str">
        <f>IFERROR(AVERAGE('PB(TEORI)'!$L182,'PB(TEORI)'!$W182,'PB(TEORI)'!$AH182)*PBTEORI6%,"")</f>
        <v/>
      </c>
      <c r="M182" s="456" t="str">
        <f>IFERROR(AVERAGE('PB(TEORI)'!$M182,'PB(TEORI)'!$X182,'[2]PB(TEORI'!$AG182)*PBTEORI7%,"")</f>
        <v/>
      </c>
      <c r="N182" s="467" t="str">
        <f>IFERROR(AVERAGE('PB(TEORI)'!$N182,'PB(TEORI)'!$Y182,'PB(TEORI)'!$AJ182)*PBTEORI8%,"")</f>
        <v/>
      </c>
      <c r="O182" s="467" t="str">
        <f>IFERROR(AVERAGE('PB(TEORI)'!$O182,'PB(TEORI)'!$Z182,'PB(TEORI)'!$AK182)*PBTEORI9%,"")</f>
        <v/>
      </c>
      <c r="P182" s="467" t="str">
        <f>IFERROR(AVERAGE('PB(TEORI)'!$P182,'PB(TEORI)'!$AA182,'PB(TEORI)'!$AL182)*PBTEORI10%,"")</f>
        <v/>
      </c>
      <c r="Q182" s="468" t="str">
        <f t="shared" si="6"/>
        <v/>
      </c>
      <c r="R182" s="469" t="str">
        <f>IFERROR(AVERAGE('PB(AMALI)'!$G182,'PB(AMALI)'!$R182,'PB(AMALI)'!$AC182)*PBAMALI1%,"")</f>
        <v/>
      </c>
      <c r="S182" s="469" t="str">
        <f>IFERROR(AVERAGE('PB(AMALI)'!$H182,'PB(AMALI)'!$S182,'PB(AMALI)'!$AD182)*PBAMALI2%,"")</f>
        <v/>
      </c>
      <c r="T182" s="469" t="str">
        <f>IFERROR(AVERAGE('PB(AMALI)'!$I182,'PB(AMALI)'!$T182,'PB(AMALI)'!$AE182)*PBAMALI3%,"")</f>
        <v/>
      </c>
      <c r="U182" s="469" t="str">
        <f>IFERROR(AVERAGE('PB(AMALI)'!$J182,'PB(AMALI)'!$U182,'PB(AMALI)'!$AF182)*PBAMALI4%,"")</f>
        <v/>
      </c>
      <c r="V182" s="469" t="str">
        <f>IFERROR(AVERAGE('PB(AMALI)'!$K182,'PB(AMALI)'!$V182,'PB(AMALI)'!$AG182)*PBAMALI5%,"")</f>
        <v/>
      </c>
      <c r="W182" s="469" t="str">
        <f>IFERROR(AVERAGE('PB(AMALI)'!$L182,'PB(AMALI)'!$W182,'PB(AMALI)'!$AH182)*PBAMALI6%,"")</f>
        <v/>
      </c>
      <c r="X182" s="469" t="str">
        <f>IFERROR(AVERAGE('PB(AMALI)'!$M182,'PB(AMALI)'!$X182,'[3]PB(AMALI'!$AG182)*PBAMALI7%,"")</f>
        <v/>
      </c>
      <c r="Y182" s="469" t="str">
        <f>IFERROR(AVERAGE('PB(AMALI)'!$N182,'PB(AMALI)'!$Y182,'PB(AMALI)'!$AJ182)*PBAMALI8%,"")</f>
        <v/>
      </c>
      <c r="Z182" s="469" t="str">
        <f>IFERROR(AVERAGE('PB(AMALI)'!$O182,'PB(AMALI)'!$Z182,'PB(AMALI)'!$AK182)*PBAMALI9%,"")</f>
        <v/>
      </c>
      <c r="AA182" s="469" t="str">
        <f>IFERROR(AVERAGE('PB(AMALI)'!$P182,'PB(AMALI)'!$AA182,'PB(AMALI)'!$AL182)*PBAMALI10%,"")</f>
        <v/>
      </c>
      <c r="AB182" s="470" t="str">
        <f t="shared" si="7"/>
        <v/>
      </c>
      <c r="AC182" s="474" t="str">
        <f t="shared" si="8"/>
        <v/>
      </c>
    </row>
    <row r="183" spans="1:29" ht="19.899999999999999" customHeight="1">
      <c r="A183" s="6">
        <v>172</v>
      </c>
      <c r="B183" s="425" t="str">
        <f>IF(OR(F183=0,F183=""),"",'DAFTAR PELAJAR'!B179)</f>
        <v/>
      </c>
      <c r="C183" s="381" t="str">
        <f>IF(OR(F183=0,F183=""),"",'DAFTAR PELAJAR'!C179)</f>
        <v/>
      </c>
      <c r="D183" s="472" t="str">
        <f>IF(OR(F183=0,F183=""),"",'DAFTAR PELAJAR'!D179)</f>
        <v/>
      </c>
      <c r="E183" s="381" t="str">
        <f>IF(OR(F183=0,F183=""),"",'DAFTAR PELAJAR'!E179)</f>
        <v/>
      </c>
      <c r="F183" s="473" t="str">
        <f>IF('DAFTAR PELAJAR'!J179=0,"",'DAFTAR PELAJAR'!J179)</f>
        <v/>
      </c>
      <c r="G183" s="4" t="str">
        <f>IFERROR(AVERAGE('PB(TEORI)'!$G183,'PB(TEORI)'!$R183,'PB(TEORI)'!$AC183)*PBTEORI1%,"")</f>
        <v/>
      </c>
      <c r="H183" s="456" t="str">
        <f>IFERROR(AVERAGE('PB(TEORI)'!$H183,'PB(TEORI)'!$S183,'PB(TEORI)'!$AD183)*PBTEORI2%,"")</f>
        <v/>
      </c>
      <c r="I183" s="456" t="str">
        <f>IFERROR(AVERAGE('PB(TEORI)'!$I183,'PB(TEORI)'!$T183,'PB(TEORI)'!$AE183)*PBTEORI3%,"")</f>
        <v/>
      </c>
      <c r="J183" s="456" t="str">
        <f>IFERROR(AVERAGE('PB(TEORI)'!$J183,'PB(TEORI)'!$U183,'PB(TEORI)'!$AF183)*PBTEORI4%,"")</f>
        <v/>
      </c>
      <c r="K183" s="456" t="str">
        <f>IFERROR(AVERAGE('PB(TEORI)'!$K183,'PB(TEORI)'!$V183,'PB(TEORI)'!$AG183)*PBTEORI5%,"")</f>
        <v/>
      </c>
      <c r="L183" s="456" t="str">
        <f>IFERROR(AVERAGE('PB(TEORI)'!$L183,'PB(TEORI)'!$W183,'PB(TEORI)'!$AH183)*PBTEORI6%,"")</f>
        <v/>
      </c>
      <c r="M183" s="456" t="str">
        <f>IFERROR(AVERAGE('PB(TEORI)'!$M183,'PB(TEORI)'!$X183,'[2]PB(TEORI'!$AG183)*PBTEORI7%,"")</f>
        <v/>
      </c>
      <c r="N183" s="467" t="str">
        <f>IFERROR(AVERAGE('PB(TEORI)'!$N183,'PB(TEORI)'!$Y183,'PB(TEORI)'!$AJ183)*PBTEORI8%,"")</f>
        <v/>
      </c>
      <c r="O183" s="467" t="str">
        <f>IFERROR(AVERAGE('PB(TEORI)'!$O183,'PB(TEORI)'!$Z183,'PB(TEORI)'!$AK183)*PBTEORI9%,"")</f>
        <v/>
      </c>
      <c r="P183" s="467" t="str">
        <f>IFERROR(AVERAGE('PB(TEORI)'!$P183,'PB(TEORI)'!$AA183,'PB(TEORI)'!$AL183)*PBTEORI10%,"")</f>
        <v/>
      </c>
      <c r="Q183" s="468" t="str">
        <f t="shared" si="6"/>
        <v/>
      </c>
      <c r="R183" s="469" t="str">
        <f>IFERROR(AVERAGE('PB(AMALI)'!$G183,'PB(AMALI)'!$R183,'PB(AMALI)'!$AC183)*PBAMALI1%,"")</f>
        <v/>
      </c>
      <c r="S183" s="469" t="str">
        <f>IFERROR(AVERAGE('PB(AMALI)'!$H183,'PB(AMALI)'!$S183,'PB(AMALI)'!$AD183)*PBAMALI2%,"")</f>
        <v/>
      </c>
      <c r="T183" s="469" t="str">
        <f>IFERROR(AVERAGE('PB(AMALI)'!$I183,'PB(AMALI)'!$T183,'PB(AMALI)'!$AE183)*PBAMALI3%,"")</f>
        <v/>
      </c>
      <c r="U183" s="469" t="str">
        <f>IFERROR(AVERAGE('PB(AMALI)'!$J183,'PB(AMALI)'!$U183,'PB(AMALI)'!$AF183)*PBAMALI4%,"")</f>
        <v/>
      </c>
      <c r="V183" s="469" t="str">
        <f>IFERROR(AVERAGE('PB(AMALI)'!$K183,'PB(AMALI)'!$V183,'PB(AMALI)'!$AG183)*PBAMALI5%,"")</f>
        <v/>
      </c>
      <c r="W183" s="469" t="str">
        <f>IFERROR(AVERAGE('PB(AMALI)'!$L183,'PB(AMALI)'!$W183,'PB(AMALI)'!$AH183)*PBAMALI6%,"")</f>
        <v/>
      </c>
      <c r="X183" s="469" t="str">
        <f>IFERROR(AVERAGE('PB(AMALI)'!$M183,'PB(AMALI)'!$X183,'[3]PB(AMALI'!$AG183)*PBAMALI7%,"")</f>
        <v/>
      </c>
      <c r="Y183" s="469" t="str">
        <f>IFERROR(AVERAGE('PB(AMALI)'!$N183,'PB(AMALI)'!$Y183,'PB(AMALI)'!$AJ183)*PBAMALI8%,"")</f>
        <v/>
      </c>
      <c r="Z183" s="469" t="str">
        <f>IFERROR(AVERAGE('PB(AMALI)'!$O183,'PB(AMALI)'!$Z183,'PB(AMALI)'!$AK183)*PBAMALI9%,"")</f>
        <v/>
      </c>
      <c r="AA183" s="469" t="str">
        <f>IFERROR(AVERAGE('PB(AMALI)'!$P183,'PB(AMALI)'!$AA183,'PB(AMALI)'!$AL183)*PBAMALI10%,"")</f>
        <v/>
      </c>
      <c r="AB183" s="470" t="str">
        <f t="shared" si="7"/>
        <v/>
      </c>
      <c r="AC183" s="474" t="str">
        <f t="shared" si="8"/>
        <v/>
      </c>
    </row>
    <row r="184" spans="1:29" ht="19.899999999999999" customHeight="1">
      <c r="A184" s="6">
        <v>173</v>
      </c>
      <c r="B184" s="425" t="str">
        <f>IF(OR(F184=0,F184=""),"",'DAFTAR PELAJAR'!B180)</f>
        <v/>
      </c>
      <c r="C184" s="381" t="str">
        <f>IF(OR(F184=0,F184=""),"",'DAFTAR PELAJAR'!C180)</f>
        <v/>
      </c>
      <c r="D184" s="472" t="str">
        <f>IF(OR(F184=0,F184=""),"",'DAFTAR PELAJAR'!D180)</f>
        <v/>
      </c>
      <c r="E184" s="381" t="str">
        <f>IF(OR(F184=0,F184=""),"",'DAFTAR PELAJAR'!E180)</f>
        <v/>
      </c>
      <c r="F184" s="473" t="str">
        <f>IF('DAFTAR PELAJAR'!J180=0,"",'DAFTAR PELAJAR'!J180)</f>
        <v/>
      </c>
      <c r="G184" s="4" t="str">
        <f>IFERROR(AVERAGE('PB(TEORI)'!$G184,'PB(TEORI)'!$R184,'PB(TEORI)'!$AC184)*PBTEORI1%,"")</f>
        <v/>
      </c>
      <c r="H184" s="456" t="str">
        <f>IFERROR(AVERAGE('PB(TEORI)'!$H184,'PB(TEORI)'!$S184,'PB(TEORI)'!$AD184)*PBTEORI2%,"")</f>
        <v/>
      </c>
      <c r="I184" s="456" t="str">
        <f>IFERROR(AVERAGE('PB(TEORI)'!$I184,'PB(TEORI)'!$T184,'PB(TEORI)'!$AE184)*PBTEORI3%,"")</f>
        <v/>
      </c>
      <c r="J184" s="456" t="str">
        <f>IFERROR(AVERAGE('PB(TEORI)'!$J184,'PB(TEORI)'!$U184,'PB(TEORI)'!$AF184)*PBTEORI4%,"")</f>
        <v/>
      </c>
      <c r="K184" s="456" t="str">
        <f>IFERROR(AVERAGE('PB(TEORI)'!$K184,'PB(TEORI)'!$V184,'PB(TEORI)'!$AG184)*PBTEORI5%,"")</f>
        <v/>
      </c>
      <c r="L184" s="456" t="str">
        <f>IFERROR(AVERAGE('PB(TEORI)'!$L184,'PB(TEORI)'!$W184,'PB(TEORI)'!$AH184)*PBTEORI6%,"")</f>
        <v/>
      </c>
      <c r="M184" s="456" t="str">
        <f>IFERROR(AVERAGE('PB(TEORI)'!$M184,'PB(TEORI)'!$X184,'[2]PB(TEORI'!$AG184)*PBTEORI7%,"")</f>
        <v/>
      </c>
      <c r="N184" s="467" t="str">
        <f>IFERROR(AVERAGE('PB(TEORI)'!$N184,'PB(TEORI)'!$Y184,'PB(TEORI)'!$AJ184)*PBTEORI8%,"")</f>
        <v/>
      </c>
      <c r="O184" s="467" t="str">
        <f>IFERROR(AVERAGE('PB(TEORI)'!$O184,'PB(TEORI)'!$Z184,'PB(TEORI)'!$AK184)*PBTEORI9%,"")</f>
        <v/>
      </c>
      <c r="P184" s="467" t="str">
        <f>IFERROR(AVERAGE('PB(TEORI)'!$P184,'PB(TEORI)'!$AA184,'PB(TEORI)'!$AL184)*PBTEORI10%,"")</f>
        <v/>
      </c>
      <c r="Q184" s="468" t="str">
        <f t="shared" si="6"/>
        <v/>
      </c>
      <c r="R184" s="469" t="str">
        <f>IFERROR(AVERAGE('PB(AMALI)'!$G184,'PB(AMALI)'!$R184,'PB(AMALI)'!$AC184)*PBAMALI1%,"")</f>
        <v/>
      </c>
      <c r="S184" s="469" t="str">
        <f>IFERROR(AVERAGE('PB(AMALI)'!$H184,'PB(AMALI)'!$S184,'PB(AMALI)'!$AD184)*PBAMALI2%,"")</f>
        <v/>
      </c>
      <c r="T184" s="469" t="str">
        <f>IFERROR(AVERAGE('PB(AMALI)'!$I184,'PB(AMALI)'!$T184,'PB(AMALI)'!$AE184)*PBAMALI3%,"")</f>
        <v/>
      </c>
      <c r="U184" s="469" t="str">
        <f>IFERROR(AVERAGE('PB(AMALI)'!$J184,'PB(AMALI)'!$U184,'PB(AMALI)'!$AF184)*PBAMALI4%,"")</f>
        <v/>
      </c>
      <c r="V184" s="469" t="str">
        <f>IFERROR(AVERAGE('PB(AMALI)'!$K184,'PB(AMALI)'!$V184,'PB(AMALI)'!$AG184)*PBAMALI5%,"")</f>
        <v/>
      </c>
      <c r="W184" s="469" t="str">
        <f>IFERROR(AVERAGE('PB(AMALI)'!$L184,'PB(AMALI)'!$W184,'PB(AMALI)'!$AH184)*PBAMALI6%,"")</f>
        <v/>
      </c>
      <c r="X184" s="469" t="str">
        <f>IFERROR(AVERAGE('PB(AMALI)'!$M184,'PB(AMALI)'!$X184,'[3]PB(AMALI'!$AG184)*PBAMALI7%,"")</f>
        <v/>
      </c>
      <c r="Y184" s="469" t="str">
        <f>IFERROR(AVERAGE('PB(AMALI)'!$N184,'PB(AMALI)'!$Y184,'PB(AMALI)'!$AJ184)*PBAMALI8%,"")</f>
        <v/>
      </c>
      <c r="Z184" s="469" t="str">
        <f>IFERROR(AVERAGE('PB(AMALI)'!$O184,'PB(AMALI)'!$Z184,'PB(AMALI)'!$AK184)*PBAMALI9%,"")</f>
        <v/>
      </c>
      <c r="AA184" s="469" t="str">
        <f>IFERROR(AVERAGE('PB(AMALI)'!$P184,'PB(AMALI)'!$AA184,'PB(AMALI)'!$AL184)*PBAMALI10%,"")</f>
        <v/>
      </c>
      <c r="AB184" s="470" t="str">
        <f t="shared" si="7"/>
        <v/>
      </c>
      <c r="AC184" s="474" t="str">
        <f t="shared" si="8"/>
        <v/>
      </c>
    </row>
    <row r="185" spans="1:29" ht="19.899999999999999" customHeight="1">
      <c r="A185" s="6">
        <v>174</v>
      </c>
      <c r="B185" s="425" t="str">
        <f>IF(OR(F185=0,F185=""),"",'DAFTAR PELAJAR'!B181)</f>
        <v/>
      </c>
      <c r="C185" s="381" t="str">
        <f>IF(OR(F185=0,F185=""),"",'DAFTAR PELAJAR'!C181)</f>
        <v/>
      </c>
      <c r="D185" s="472" t="str">
        <f>IF(OR(F185=0,F185=""),"",'DAFTAR PELAJAR'!D181)</f>
        <v/>
      </c>
      <c r="E185" s="381" t="str">
        <f>IF(OR(F185=0,F185=""),"",'DAFTAR PELAJAR'!E181)</f>
        <v/>
      </c>
      <c r="F185" s="473" t="str">
        <f>IF('DAFTAR PELAJAR'!J181=0,"",'DAFTAR PELAJAR'!J181)</f>
        <v/>
      </c>
      <c r="G185" s="4" t="str">
        <f>IFERROR(AVERAGE('PB(TEORI)'!$G185,'PB(TEORI)'!$R185,'PB(TEORI)'!$AC185)*PBTEORI1%,"")</f>
        <v/>
      </c>
      <c r="H185" s="456" t="str">
        <f>IFERROR(AVERAGE('PB(TEORI)'!$H185,'PB(TEORI)'!$S185,'PB(TEORI)'!$AD185)*PBTEORI2%,"")</f>
        <v/>
      </c>
      <c r="I185" s="456" t="str">
        <f>IFERROR(AVERAGE('PB(TEORI)'!$I185,'PB(TEORI)'!$T185,'PB(TEORI)'!$AE185)*PBTEORI3%,"")</f>
        <v/>
      </c>
      <c r="J185" s="456" t="str">
        <f>IFERROR(AVERAGE('PB(TEORI)'!$J185,'PB(TEORI)'!$U185,'PB(TEORI)'!$AF185)*PBTEORI4%,"")</f>
        <v/>
      </c>
      <c r="K185" s="456" t="str">
        <f>IFERROR(AVERAGE('PB(TEORI)'!$K185,'PB(TEORI)'!$V185,'PB(TEORI)'!$AG185)*PBTEORI5%,"")</f>
        <v/>
      </c>
      <c r="L185" s="456" t="str">
        <f>IFERROR(AVERAGE('PB(TEORI)'!$L185,'PB(TEORI)'!$W185,'PB(TEORI)'!$AH185)*PBTEORI6%,"")</f>
        <v/>
      </c>
      <c r="M185" s="456" t="str">
        <f>IFERROR(AVERAGE('PB(TEORI)'!$M185,'PB(TEORI)'!$X185,'[2]PB(TEORI'!$AG185)*PBTEORI7%,"")</f>
        <v/>
      </c>
      <c r="N185" s="467" t="str">
        <f>IFERROR(AVERAGE('PB(TEORI)'!$N185,'PB(TEORI)'!$Y185,'PB(TEORI)'!$AJ185)*PBTEORI8%,"")</f>
        <v/>
      </c>
      <c r="O185" s="467" t="str">
        <f>IFERROR(AVERAGE('PB(TEORI)'!$O185,'PB(TEORI)'!$Z185,'PB(TEORI)'!$AK185)*PBTEORI9%,"")</f>
        <v/>
      </c>
      <c r="P185" s="467" t="str">
        <f>IFERROR(AVERAGE('PB(TEORI)'!$P185,'PB(TEORI)'!$AA185,'PB(TEORI)'!$AL185)*PBTEORI10%,"")</f>
        <v/>
      </c>
      <c r="Q185" s="468" t="str">
        <f t="shared" si="6"/>
        <v/>
      </c>
      <c r="R185" s="469" t="str">
        <f>IFERROR(AVERAGE('PB(AMALI)'!$G185,'PB(AMALI)'!$R185,'PB(AMALI)'!$AC185)*PBAMALI1%,"")</f>
        <v/>
      </c>
      <c r="S185" s="469" t="str">
        <f>IFERROR(AVERAGE('PB(AMALI)'!$H185,'PB(AMALI)'!$S185,'PB(AMALI)'!$AD185)*PBAMALI2%,"")</f>
        <v/>
      </c>
      <c r="T185" s="469" t="str">
        <f>IFERROR(AVERAGE('PB(AMALI)'!$I185,'PB(AMALI)'!$T185,'PB(AMALI)'!$AE185)*PBAMALI3%,"")</f>
        <v/>
      </c>
      <c r="U185" s="469" t="str">
        <f>IFERROR(AVERAGE('PB(AMALI)'!$J185,'PB(AMALI)'!$U185,'PB(AMALI)'!$AF185)*PBAMALI4%,"")</f>
        <v/>
      </c>
      <c r="V185" s="469" t="str">
        <f>IFERROR(AVERAGE('PB(AMALI)'!$K185,'PB(AMALI)'!$V185,'PB(AMALI)'!$AG185)*PBAMALI5%,"")</f>
        <v/>
      </c>
      <c r="W185" s="469" t="str">
        <f>IFERROR(AVERAGE('PB(AMALI)'!$L185,'PB(AMALI)'!$W185,'PB(AMALI)'!$AH185)*PBAMALI6%,"")</f>
        <v/>
      </c>
      <c r="X185" s="469" t="str">
        <f>IFERROR(AVERAGE('PB(AMALI)'!$M185,'PB(AMALI)'!$X185,'[3]PB(AMALI'!$AG185)*PBAMALI7%,"")</f>
        <v/>
      </c>
      <c r="Y185" s="469" t="str">
        <f>IFERROR(AVERAGE('PB(AMALI)'!$N185,'PB(AMALI)'!$Y185,'PB(AMALI)'!$AJ185)*PBAMALI8%,"")</f>
        <v/>
      </c>
      <c r="Z185" s="469" t="str">
        <f>IFERROR(AVERAGE('PB(AMALI)'!$O185,'PB(AMALI)'!$Z185,'PB(AMALI)'!$AK185)*PBAMALI9%,"")</f>
        <v/>
      </c>
      <c r="AA185" s="469" t="str">
        <f>IFERROR(AVERAGE('PB(AMALI)'!$P185,'PB(AMALI)'!$AA185,'PB(AMALI)'!$AL185)*PBAMALI10%,"")</f>
        <v/>
      </c>
      <c r="AB185" s="470" t="str">
        <f t="shared" si="7"/>
        <v/>
      </c>
      <c r="AC185" s="474" t="str">
        <f t="shared" si="8"/>
        <v/>
      </c>
    </row>
    <row r="186" spans="1:29" ht="19.899999999999999" customHeight="1">
      <c r="A186" s="6">
        <v>175</v>
      </c>
      <c r="B186" s="425" t="str">
        <f>IF(OR(F186=0,F186=""),"",'DAFTAR PELAJAR'!B182)</f>
        <v/>
      </c>
      <c r="C186" s="381" t="str">
        <f>IF(OR(F186=0,F186=""),"",'DAFTAR PELAJAR'!C182)</f>
        <v/>
      </c>
      <c r="D186" s="472" t="str">
        <f>IF(OR(F186=0,F186=""),"",'DAFTAR PELAJAR'!D182)</f>
        <v/>
      </c>
      <c r="E186" s="381" t="str">
        <f>IF(OR(F186=0,F186=""),"",'DAFTAR PELAJAR'!E182)</f>
        <v/>
      </c>
      <c r="F186" s="473" t="str">
        <f>IF('DAFTAR PELAJAR'!J182=0,"",'DAFTAR PELAJAR'!J182)</f>
        <v/>
      </c>
      <c r="G186" s="4" t="str">
        <f>IFERROR(AVERAGE('PB(TEORI)'!$G186,'PB(TEORI)'!$R186,'PB(TEORI)'!$AC186)*PBTEORI1%,"")</f>
        <v/>
      </c>
      <c r="H186" s="456" t="str">
        <f>IFERROR(AVERAGE('PB(TEORI)'!$H186,'PB(TEORI)'!$S186,'PB(TEORI)'!$AD186)*PBTEORI2%,"")</f>
        <v/>
      </c>
      <c r="I186" s="456" t="str">
        <f>IFERROR(AVERAGE('PB(TEORI)'!$I186,'PB(TEORI)'!$T186,'PB(TEORI)'!$AE186)*PBTEORI3%,"")</f>
        <v/>
      </c>
      <c r="J186" s="456" t="str">
        <f>IFERROR(AVERAGE('PB(TEORI)'!$J186,'PB(TEORI)'!$U186,'PB(TEORI)'!$AF186)*PBTEORI4%,"")</f>
        <v/>
      </c>
      <c r="K186" s="456" t="str">
        <f>IFERROR(AVERAGE('PB(TEORI)'!$K186,'PB(TEORI)'!$V186,'PB(TEORI)'!$AG186)*PBTEORI5%,"")</f>
        <v/>
      </c>
      <c r="L186" s="456" t="str">
        <f>IFERROR(AVERAGE('PB(TEORI)'!$L186,'PB(TEORI)'!$W186,'PB(TEORI)'!$AH186)*PBTEORI6%,"")</f>
        <v/>
      </c>
      <c r="M186" s="456" t="str">
        <f>IFERROR(AVERAGE('PB(TEORI)'!$M186,'PB(TEORI)'!$X186,'[2]PB(TEORI'!$AG186)*PBTEORI7%,"")</f>
        <v/>
      </c>
      <c r="N186" s="467" t="str">
        <f>IFERROR(AVERAGE('PB(TEORI)'!$N186,'PB(TEORI)'!$Y186,'PB(TEORI)'!$AJ186)*PBTEORI8%,"")</f>
        <v/>
      </c>
      <c r="O186" s="467" t="str">
        <f>IFERROR(AVERAGE('PB(TEORI)'!$O186,'PB(TEORI)'!$Z186,'PB(TEORI)'!$AK186)*PBTEORI9%,"")</f>
        <v/>
      </c>
      <c r="P186" s="467" t="str">
        <f>IFERROR(AVERAGE('PB(TEORI)'!$P186,'PB(TEORI)'!$AA186,'PB(TEORI)'!$AL186)*PBTEORI10%,"")</f>
        <v/>
      </c>
      <c r="Q186" s="468" t="str">
        <f t="shared" si="6"/>
        <v/>
      </c>
      <c r="R186" s="469" t="str">
        <f>IFERROR(AVERAGE('PB(AMALI)'!$G186,'PB(AMALI)'!$R186,'PB(AMALI)'!$AC186)*PBAMALI1%,"")</f>
        <v/>
      </c>
      <c r="S186" s="469" t="str">
        <f>IFERROR(AVERAGE('PB(AMALI)'!$H186,'PB(AMALI)'!$S186,'PB(AMALI)'!$AD186)*PBAMALI2%,"")</f>
        <v/>
      </c>
      <c r="T186" s="469" t="str">
        <f>IFERROR(AVERAGE('PB(AMALI)'!$I186,'PB(AMALI)'!$T186,'PB(AMALI)'!$AE186)*PBAMALI3%,"")</f>
        <v/>
      </c>
      <c r="U186" s="469" t="str">
        <f>IFERROR(AVERAGE('PB(AMALI)'!$J186,'PB(AMALI)'!$U186,'PB(AMALI)'!$AF186)*PBAMALI4%,"")</f>
        <v/>
      </c>
      <c r="V186" s="469" t="str">
        <f>IFERROR(AVERAGE('PB(AMALI)'!$K186,'PB(AMALI)'!$V186,'PB(AMALI)'!$AG186)*PBAMALI5%,"")</f>
        <v/>
      </c>
      <c r="W186" s="469" t="str">
        <f>IFERROR(AVERAGE('PB(AMALI)'!$L186,'PB(AMALI)'!$W186,'PB(AMALI)'!$AH186)*PBAMALI6%,"")</f>
        <v/>
      </c>
      <c r="X186" s="469" t="str">
        <f>IFERROR(AVERAGE('PB(AMALI)'!$M186,'PB(AMALI)'!$X186,'[3]PB(AMALI'!$AG186)*PBAMALI7%,"")</f>
        <v/>
      </c>
      <c r="Y186" s="469" t="str">
        <f>IFERROR(AVERAGE('PB(AMALI)'!$N186,'PB(AMALI)'!$Y186,'PB(AMALI)'!$AJ186)*PBAMALI8%,"")</f>
        <v/>
      </c>
      <c r="Z186" s="469" t="str">
        <f>IFERROR(AVERAGE('PB(AMALI)'!$O186,'PB(AMALI)'!$Z186,'PB(AMALI)'!$AK186)*PBAMALI9%,"")</f>
        <v/>
      </c>
      <c r="AA186" s="469" t="str">
        <f>IFERROR(AVERAGE('PB(AMALI)'!$P186,'PB(AMALI)'!$AA186,'PB(AMALI)'!$AL186)*PBAMALI10%,"")</f>
        <v/>
      </c>
      <c r="AB186" s="470" t="str">
        <f t="shared" si="7"/>
        <v/>
      </c>
      <c r="AC186" s="474" t="str">
        <f t="shared" si="8"/>
        <v/>
      </c>
    </row>
    <row r="187" spans="1:29" ht="19.899999999999999" customHeight="1">
      <c r="A187" s="6">
        <v>176</v>
      </c>
      <c r="B187" s="425" t="str">
        <f>IF(OR(F187=0,F187=""),"",'DAFTAR PELAJAR'!B183)</f>
        <v/>
      </c>
      <c r="C187" s="381" t="str">
        <f>IF(OR(F187=0,F187=""),"",'DAFTAR PELAJAR'!C183)</f>
        <v/>
      </c>
      <c r="D187" s="472" t="str">
        <f>IF(OR(F187=0,F187=""),"",'DAFTAR PELAJAR'!D183)</f>
        <v/>
      </c>
      <c r="E187" s="381" t="str">
        <f>IF(OR(F187=0,F187=""),"",'DAFTAR PELAJAR'!E183)</f>
        <v/>
      </c>
      <c r="F187" s="473" t="str">
        <f>IF('DAFTAR PELAJAR'!J183=0,"",'DAFTAR PELAJAR'!J183)</f>
        <v/>
      </c>
      <c r="G187" s="4" t="str">
        <f>IFERROR(AVERAGE('PB(TEORI)'!$G187,'PB(TEORI)'!$R187,'PB(TEORI)'!$AC187)*PBTEORI1%,"")</f>
        <v/>
      </c>
      <c r="H187" s="456" t="str">
        <f>IFERROR(AVERAGE('PB(TEORI)'!$H187,'PB(TEORI)'!$S187,'PB(TEORI)'!$AD187)*PBTEORI2%,"")</f>
        <v/>
      </c>
      <c r="I187" s="456" t="str">
        <f>IFERROR(AVERAGE('PB(TEORI)'!$I187,'PB(TEORI)'!$T187,'PB(TEORI)'!$AE187)*PBTEORI3%,"")</f>
        <v/>
      </c>
      <c r="J187" s="456" t="str">
        <f>IFERROR(AVERAGE('PB(TEORI)'!$J187,'PB(TEORI)'!$U187,'PB(TEORI)'!$AF187)*PBTEORI4%,"")</f>
        <v/>
      </c>
      <c r="K187" s="456" t="str">
        <f>IFERROR(AVERAGE('PB(TEORI)'!$K187,'PB(TEORI)'!$V187,'PB(TEORI)'!$AG187)*PBTEORI5%,"")</f>
        <v/>
      </c>
      <c r="L187" s="456" t="str">
        <f>IFERROR(AVERAGE('PB(TEORI)'!$L187,'PB(TEORI)'!$W187,'PB(TEORI)'!$AH187)*PBTEORI6%,"")</f>
        <v/>
      </c>
      <c r="M187" s="456" t="str">
        <f>IFERROR(AVERAGE('PB(TEORI)'!$M187,'PB(TEORI)'!$X187,'[2]PB(TEORI'!$AG187)*PBTEORI7%,"")</f>
        <v/>
      </c>
      <c r="N187" s="467" t="str">
        <f>IFERROR(AVERAGE('PB(TEORI)'!$N187,'PB(TEORI)'!$Y187,'PB(TEORI)'!$AJ187)*PBTEORI8%,"")</f>
        <v/>
      </c>
      <c r="O187" s="467" t="str">
        <f>IFERROR(AVERAGE('PB(TEORI)'!$O187,'PB(TEORI)'!$Z187,'PB(TEORI)'!$AK187)*PBTEORI9%,"")</f>
        <v/>
      </c>
      <c r="P187" s="467" t="str">
        <f>IFERROR(AVERAGE('PB(TEORI)'!$P187,'PB(TEORI)'!$AA187,'PB(TEORI)'!$AL187)*PBTEORI10%,"")</f>
        <v/>
      </c>
      <c r="Q187" s="468" t="str">
        <f t="shared" si="6"/>
        <v/>
      </c>
      <c r="R187" s="469" t="str">
        <f>IFERROR(AVERAGE('PB(AMALI)'!$G187,'PB(AMALI)'!$R187,'PB(AMALI)'!$AC187)*PBAMALI1%,"")</f>
        <v/>
      </c>
      <c r="S187" s="469" t="str">
        <f>IFERROR(AVERAGE('PB(AMALI)'!$H187,'PB(AMALI)'!$S187,'PB(AMALI)'!$AD187)*PBAMALI2%,"")</f>
        <v/>
      </c>
      <c r="T187" s="469" t="str">
        <f>IFERROR(AVERAGE('PB(AMALI)'!$I187,'PB(AMALI)'!$T187,'PB(AMALI)'!$AE187)*PBAMALI3%,"")</f>
        <v/>
      </c>
      <c r="U187" s="469" t="str">
        <f>IFERROR(AVERAGE('PB(AMALI)'!$J187,'PB(AMALI)'!$U187,'PB(AMALI)'!$AF187)*PBAMALI4%,"")</f>
        <v/>
      </c>
      <c r="V187" s="469" t="str">
        <f>IFERROR(AVERAGE('PB(AMALI)'!$K187,'PB(AMALI)'!$V187,'PB(AMALI)'!$AG187)*PBAMALI5%,"")</f>
        <v/>
      </c>
      <c r="W187" s="469" t="str">
        <f>IFERROR(AVERAGE('PB(AMALI)'!$L187,'PB(AMALI)'!$W187,'PB(AMALI)'!$AH187)*PBAMALI6%,"")</f>
        <v/>
      </c>
      <c r="X187" s="469" t="str">
        <f>IFERROR(AVERAGE('PB(AMALI)'!$M187,'PB(AMALI)'!$X187,'[3]PB(AMALI'!$AG187)*PBAMALI7%,"")</f>
        <v/>
      </c>
      <c r="Y187" s="469" t="str">
        <f>IFERROR(AVERAGE('PB(AMALI)'!$N187,'PB(AMALI)'!$Y187,'PB(AMALI)'!$AJ187)*PBAMALI8%,"")</f>
        <v/>
      </c>
      <c r="Z187" s="469" t="str">
        <f>IFERROR(AVERAGE('PB(AMALI)'!$O187,'PB(AMALI)'!$Z187,'PB(AMALI)'!$AK187)*PBAMALI9%,"")</f>
        <v/>
      </c>
      <c r="AA187" s="469" t="str">
        <f>IFERROR(AVERAGE('PB(AMALI)'!$P187,'PB(AMALI)'!$AA187,'PB(AMALI)'!$AL187)*PBAMALI10%,"")</f>
        <v/>
      </c>
      <c r="AB187" s="470" t="str">
        <f t="shared" si="7"/>
        <v/>
      </c>
      <c r="AC187" s="474" t="str">
        <f t="shared" si="8"/>
        <v/>
      </c>
    </row>
    <row r="188" spans="1:29" ht="19.899999999999999" customHeight="1">
      <c r="A188" s="6">
        <v>177</v>
      </c>
      <c r="B188" s="425" t="str">
        <f>IF(OR(F188=0,F188=""),"",'DAFTAR PELAJAR'!B184)</f>
        <v/>
      </c>
      <c r="C188" s="381" t="str">
        <f>IF(OR(F188=0,F188=""),"",'DAFTAR PELAJAR'!C184)</f>
        <v/>
      </c>
      <c r="D188" s="472" t="str">
        <f>IF(OR(F188=0,F188=""),"",'DAFTAR PELAJAR'!D184)</f>
        <v/>
      </c>
      <c r="E188" s="381" t="str">
        <f>IF(OR(F188=0,F188=""),"",'DAFTAR PELAJAR'!E184)</f>
        <v/>
      </c>
      <c r="F188" s="473" t="str">
        <f>IF('DAFTAR PELAJAR'!J184=0,"",'DAFTAR PELAJAR'!J184)</f>
        <v/>
      </c>
      <c r="G188" s="4" t="str">
        <f>IFERROR(AVERAGE('PB(TEORI)'!$G188,'PB(TEORI)'!$R188,'PB(TEORI)'!$AC188)*PBTEORI1%,"")</f>
        <v/>
      </c>
      <c r="H188" s="456" t="str">
        <f>IFERROR(AVERAGE('PB(TEORI)'!$H188,'PB(TEORI)'!$S188,'PB(TEORI)'!$AD188)*PBTEORI2%,"")</f>
        <v/>
      </c>
      <c r="I188" s="456" t="str">
        <f>IFERROR(AVERAGE('PB(TEORI)'!$I188,'PB(TEORI)'!$T188,'PB(TEORI)'!$AE188)*PBTEORI3%,"")</f>
        <v/>
      </c>
      <c r="J188" s="456" t="str">
        <f>IFERROR(AVERAGE('PB(TEORI)'!$J188,'PB(TEORI)'!$U188,'PB(TEORI)'!$AF188)*PBTEORI4%,"")</f>
        <v/>
      </c>
      <c r="K188" s="456" t="str">
        <f>IFERROR(AVERAGE('PB(TEORI)'!$K188,'PB(TEORI)'!$V188,'PB(TEORI)'!$AG188)*PBTEORI5%,"")</f>
        <v/>
      </c>
      <c r="L188" s="456" t="str">
        <f>IFERROR(AVERAGE('PB(TEORI)'!$L188,'PB(TEORI)'!$W188,'PB(TEORI)'!$AH188)*PBTEORI6%,"")</f>
        <v/>
      </c>
      <c r="M188" s="456" t="str">
        <f>IFERROR(AVERAGE('PB(TEORI)'!$M188,'PB(TEORI)'!$X188,'[2]PB(TEORI'!$AG188)*PBTEORI7%,"")</f>
        <v/>
      </c>
      <c r="N188" s="467" t="str">
        <f>IFERROR(AVERAGE('PB(TEORI)'!$N188,'PB(TEORI)'!$Y188,'PB(TEORI)'!$AJ188)*PBTEORI8%,"")</f>
        <v/>
      </c>
      <c r="O188" s="467" t="str">
        <f>IFERROR(AVERAGE('PB(TEORI)'!$O188,'PB(TEORI)'!$Z188,'PB(TEORI)'!$AK188)*PBTEORI9%,"")</f>
        <v/>
      </c>
      <c r="P188" s="467" t="str">
        <f>IFERROR(AVERAGE('PB(TEORI)'!$P188,'PB(TEORI)'!$AA188,'PB(TEORI)'!$AL188)*PBTEORI10%,"")</f>
        <v/>
      </c>
      <c r="Q188" s="468" t="str">
        <f t="shared" si="6"/>
        <v/>
      </c>
      <c r="R188" s="469" t="str">
        <f>IFERROR(AVERAGE('PB(AMALI)'!$G188,'PB(AMALI)'!$R188,'PB(AMALI)'!$AC188)*PBAMALI1%,"")</f>
        <v/>
      </c>
      <c r="S188" s="469" t="str">
        <f>IFERROR(AVERAGE('PB(AMALI)'!$H188,'PB(AMALI)'!$S188,'PB(AMALI)'!$AD188)*PBAMALI2%,"")</f>
        <v/>
      </c>
      <c r="T188" s="469" t="str">
        <f>IFERROR(AVERAGE('PB(AMALI)'!$I188,'PB(AMALI)'!$T188,'PB(AMALI)'!$AE188)*PBAMALI3%,"")</f>
        <v/>
      </c>
      <c r="U188" s="469" t="str">
        <f>IFERROR(AVERAGE('PB(AMALI)'!$J188,'PB(AMALI)'!$U188,'PB(AMALI)'!$AF188)*PBAMALI4%,"")</f>
        <v/>
      </c>
      <c r="V188" s="469" t="str">
        <f>IFERROR(AVERAGE('PB(AMALI)'!$K188,'PB(AMALI)'!$V188,'PB(AMALI)'!$AG188)*PBAMALI5%,"")</f>
        <v/>
      </c>
      <c r="W188" s="469" t="str">
        <f>IFERROR(AVERAGE('PB(AMALI)'!$L188,'PB(AMALI)'!$W188,'PB(AMALI)'!$AH188)*PBAMALI6%,"")</f>
        <v/>
      </c>
      <c r="X188" s="469" t="str">
        <f>IFERROR(AVERAGE('PB(AMALI)'!$M188,'PB(AMALI)'!$X188,'[3]PB(AMALI'!$AG188)*PBAMALI7%,"")</f>
        <v/>
      </c>
      <c r="Y188" s="469" t="str">
        <f>IFERROR(AVERAGE('PB(AMALI)'!$N188,'PB(AMALI)'!$Y188,'PB(AMALI)'!$AJ188)*PBAMALI8%,"")</f>
        <v/>
      </c>
      <c r="Z188" s="469" t="str">
        <f>IFERROR(AVERAGE('PB(AMALI)'!$O188,'PB(AMALI)'!$Z188,'PB(AMALI)'!$AK188)*PBAMALI9%,"")</f>
        <v/>
      </c>
      <c r="AA188" s="469" t="str">
        <f>IFERROR(AVERAGE('PB(AMALI)'!$P188,'PB(AMALI)'!$AA188,'PB(AMALI)'!$AL188)*PBAMALI10%,"")</f>
        <v/>
      </c>
      <c r="AB188" s="470" t="str">
        <f t="shared" si="7"/>
        <v/>
      </c>
      <c r="AC188" s="474" t="str">
        <f t="shared" si="8"/>
        <v/>
      </c>
    </row>
    <row r="189" spans="1:29" ht="19.899999999999999" customHeight="1">
      <c r="A189" s="6">
        <v>178</v>
      </c>
      <c r="B189" s="425" t="str">
        <f>IF(OR(F189=0,F189=""),"",'DAFTAR PELAJAR'!B185)</f>
        <v/>
      </c>
      <c r="C189" s="381" t="str">
        <f>IF(OR(F189=0,F189=""),"",'DAFTAR PELAJAR'!C185)</f>
        <v/>
      </c>
      <c r="D189" s="472" t="str">
        <f>IF(OR(F189=0,F189=""),"",'DAFTAR PELAJAR'!D185)</f>
        <v/>
      </c>
      <c r="E189" s="381" t="str">
        <f>IF(OR(F189=0,F189=""),"",'DAFTAR PELAJAR'!E185)</f>
        <v/>
      </c>
      <c r="F189" s="473" t="str">
        <f>IF('DAFTAR PELAJAR'!J185=0,"",'DAFTAR PELAJAR'!J185)</f>
        <v/>
      </c>
      <c r="G189" s="4" t="str">
        <f>IFERROR(AVERAGE('PB(TEORI)'!$G189,'PB(TEORI)'!$R189,'PB(TEORI)'!$AC189)*PBTEORI1%,"")</f>
        <v/>
      </c>
      <c r="H189" s="456" t="str">
        <f>IFERROR(AVERAGE('PB(TEORI)'!$H189,'PB(TEORI)'!$S189,'PB(TEORI)'!$AD189)*PBTEORI2%,"")</f>
        <v/>
      </c>
      <c r="I189" s="456" t="str">
        <f>IFERROR(AVERAGE('PB(TEORI)'!$I189,'PB(TEORI)'!$T189,'PB(TEORI)'!$AE189)*PBTEORI3%,"")</f>
        <v/>
      </c>
      <c r="J189" s="456" t="str">
        <f>IFERROR(AVERAGE('PB(TEORI)'!$J189,'PB(TEORI)'!$U189,'PB(TEORI)'!$AF189)*PBTEORI4%,"")</f>
        <v/>
      </c>
      <c r="K189" s="456" t="str">
        <f>IFERROR(AVERAGE('PB(TEORI)'!$K189,'PB(TEORI)'!$V189,'PB(TEORI)'!$AG189)*PBTEORI5%,"")</f>
        <v/>
      </c>
      <c r="L189" s="456" t="str">
        <f>IFERROR(AVERAGE('PB(TEORI)'!$L189,'PB(TEORI)'!$W189,'PB(TEORI)'!$AH189)*PBTEORI6%,"")</f>
        <v/>
      </c>
      <c r="M189" s="456" t="str">
        <f>IFERROR(AVERAGE('PB(TEORI)'!$M189,'PB(TEORI)'!$X189,'[2]PB(TEORI'!$AG189)*PBTEORI7%,"")</f>
        <v/>
      </c>
      <c r="N189" s="467" t="str">
        <f>IFERROR(AVERAGE('PB(TEORI)'!$N189,'PB(TEORI)'!$Y189,'PB(TEORI)'!$AJ189)*PBTEORI8%,"")</f>
        <v/>
      </c>
      <c r="O189" s="467" t="str">
        <f>IFERROR(AVERAGE('PB(TEORI)'!$O189,'PB(TEORI)'!$Z189,'PB(TEORI)'!$AK189)*PBTEORI9%,"")</f>
        <v/>
      </c>
      <c r="P189" s="467" t="str">
        <f>IFERROR(AVERAGE('PB(TEORI)'!$P189,'PB(TEORI)'!$AA189,'PB(TEORI)'!$AL189)*PBTEORI10%,"")</f>
        <v/>
      </c>
      <c r="Q189" s="468" t="str">
        <f t="shared" si="6"/>
        <v/>
      </c>
      <c r="R189" s="469" t="str">
        <f>IFERROR(AVERAGE('PB(AMALI)'!$G189,'PB(AMALI)'!$R189,'PB(AMALI)'!$AC189)*PBAMALI1%,"")</f>
        <v/>
      </c>
      <c r="S189" s="469" t="str">
        <f>IFERROR(AVERAGE('PB(AMALI)'!$H189,'PB(AMALI)'!$S189,'PB(AMALI)'!$AD189)*PBAMALI2%,"")</f>
        <v/>
      </c>
      <c r="T189" s="469" t="str">
        <f>IFERROR(AVERAGE('PB(AMALI)'!$I189,'PB(AMALI)'!$T189,'PB(AMALI)'!$AE189)*PBAMALI3%,"")</f>
        <v/>
      </c>
      <c r="U189" s="469" t="str">
        <f>IFERROR(AVERAGE('PB(AMALI)'!$J189,'PB(AMALI)'!$U189,'PB(AMALI)'!$AF189)*PBAMALI4%,"")</f>
        <v/>
      </c>
      <c r="V189" s="469" t="str">
        <f>IFERROR(AVERAGE('PB(AMALI)'!$K189,'PB(AMALI)'!$V189,'PB(AMALI)'!$AG189)*PBAMALI5%,"")</f>
        <v/>
      </c>
      <c r="W189" s="469" t="str">
        <f>IFERROR(AVERAGE('PB(AMALI)'!$L189,'PB(AMALI)'!$W189,'PB(AMALI)'!$AH189)*PBAMALI6%,"")</f>
        <v/>
      </c>
      <c r="X189" s="469" t="str">
        <f>IFERROR(AVERAGE('PB(AMALI)'!$M189,'PB(AMALI)'!$X189,'[3]PB(AMALI'!$AG189)*PBAMALI7%,"")</f>
        <v/>
      </c>
      <c r="Y189" s="469" t="str">
        <f>IFERROR(AVERAGE('PB(AMALI)'!$N189,'PB(AMALI)'!$Y189,'PB(AMALI)'!$AJ189)*PBAMALI8%,"")</f>
        <v/>
      </c>
      <c r="Z189" s="469" t="str">
        <f>IFERROR(AVERAGE('PB(AMALI)'!$O189,'PB(AMALI)'!$Z189,'PB(AMALI)'!$AK189)*PBAMALI9%,"")</f>
        <v/>
      </c>
      <c r="AA189" s="469" t="str">
        <f>IFERROR(AVERAGE('PB(AMALI)'!$P189,'PB(AMALI)'!$AA189,'PB(AMALI)'!$AL189)*PBAMALI10%,"")</f>
        <v/>
      </c>
      <c r="AB189" s="470" t="str">
        <f t="shared" si="7"/>
        <v/>
      </c>
      <c r="AC189" s="474" t="str">
        <f t="shared" si="8"/>
        <v/>
      </c>
    </row>
    <row r="190" spans="1:29" ht="19.899999999999999" customHeight="1">
      <c r="A190" s="6">
        <v>179</v>
      </c>
      <c r="B190" s="425" t="str">
        <f>IF(OR(F190=0,F190=""),"",'DAFTAR PELAJAR'!B186)</f>
        <v/>
      </c>
      <c r="C190" s="381" t="str">
        <f>IF(OR(F190=0,F190=""),"",'DAFTAR PELAJAR'!C186)</f>
        <v/>
      </c>
      <c r="D190" s="472" t="str">
        <f>IF(OR(F190=0,F190=""),"",'DAFTAR PELAJAR'!D186)</f>
        <v/>
      </c>
      <c r="E190" s="381" t="str">
        <f>IF(OR(F190=0,F190=""),"",'DAFTAR PELAJAR'!E186)</f>
        <v/>
      </c>
      <c r="F190" s="473" t="str">
        <f>IF('DAFTAR PELAJAR'!J186=0,"",'DAFTAR PELAJAR'!J186)</f>
        <v/>
      </c>
      <c r="G190" s="4" t="str">
        <f>IFERROR(AVERAGE('PB(TEORI)'!$G190,'PB(TEORI)'!$R190,'PB(TEORI)'!$AC190)*PBTEORI1%,"")</f>
        <v/>
      </c>
      <c r="H190" s="456" t="str">
        <f>IFERROR(AVERAGE('PB(TEORI)'!$H190,'PB(TEORI)'!$S190,'PB(TEORI)'!$AD190)*PBTEORI2%,"")</f>
        <v/>
      </c>
      <c r="I190" s="456" t="str">
        <f>IFERROR(AVERAGE('PB(TEORI)'!$I190,'PB(TEORI)'!$T190,'PB(TEORI)'!$AE190)*PBTEORI3%,"")</f>
        <v/>
      </c>
      <c r="J190" s="456" t="str">
        <f>IFERROR(AVERAGE('PB(TEORI)'!$J190,'PB(TEORI)'!$U190,'PB(TEORI)'!$AF190)*PBTEORI4%,"")</f>
        <v/>
      </c>
      <c r="K190" s="456" t="str">
        <f>IFERROR(AVERAGE('PB(TEORI)'!$K190,'PB(TEORI)'!$V190,'PB(TEORI)'!$AG190)*PBTEORI5%,"")</f>
        <v/>
      </c>
      <c r="L190" s="456" t="str">
        <f>IFERROR(AVERAGE('PB(TEORI)'!$L190,'PB(TEORI)'!$W190,'PB(TEORI)'!$AH190)*PBTEORI6%,"")</f>
        <v/>
      </c>
      <c r="M190" s="456" t="str">
        <f>IFERROR(AVERAGE('PB(TEORI)'!$M190,'PB(TEORI)'!$X190,'[2]PB(TEORI'!$AG190)*PBTEORI7%,"")</f>
        <v/>
      </c>
      <c r="N190" s="467" t="str">
        <f>IFERROR(AVERAGE('PB(TEORI)'!$N190,'PB(TEORI)'!$Y190,'PB(TEORI)'!$AJ190)*PBTEORI8%,"")</f>
        <v/>
      </c>
      <c r="O190" s="467" t="str">
        <f>IFERROR(AVERAGE('PB(TEORI)'!$O190,'PB(TEORI)'!$Z190,'PB(TEORI)'!$AK190)*PBTEORI9%,"")</f>
        <v/>
      </c>
      <c r="P190" s="467" t="str">
        <f>IFERROR(AVERAGE('PB(TEORI)'!$P190,'PB(TEORI)'!$AA190,'PB(TEORI)'!$AL190)*PBTEORI10%,"")</f>
        <v/>
      </c>
      <c r="Q190" s="468" t="str">
        <f t="shared" si="6"/>
        <v/>
      </c>
      <c r="R190" s="469" t="str">
        <f>IFERROR(AVERAGE('PB(AMALI)'!$G190,'PB(AMALI)'!$R190,'PB(AMALI)'!$AC190)*PBAMALI1%,"")</f>
        <v/>
      </c>
      <c r="S190" s="469" t="str">
        <f>IFERROR(AVERAGE('PB(AMALI)'!$H190,'PB(AMALI)'!$S190,'PB(AMALI)'!$AD190)*PBAMALI2%,"")</f>
        <v/>
      </c>
      <c r="T190" s="469" t="str">
        <f>IFERROR(AVERAGE('PB(AMALI)'!$I190,'PB(AMALI)'!$T190,'PB(AMALI)'!$AE190)*PBAMALI3%,"")</f>
        <v/>
      </c>
      <c r="U190" s="469" t="str">
        <f>IFERROR(AVERAGE('PB(AMALI)'!$J190,'PB(AMALI)'!$U190,'PB(AMALI)'!$AF190)*PBAMALI4%,"")</f>
        <v/>
      </c>
      <c r="V190" s="469" t="str">
        <f>IFERROR(AVERAGE('PB(AMALI)'!$K190,'PB(AMALI)'!$V190,'PB(AMALI)'!$AG190)*PBAMALI5%,"")</f>
        <v/>
      </c>
      <c r="W190" s="469" t="str">
        <f>IFERROR(AVERAGE('PB(AMALI)'!$L190,'PB(AMALI)'!$W190,'PB(AMALI)'!$AH190)*PBAMALI6%,"")</f>
        <v/>
      </c>
      <c r="X190" s="469" t="str">
        <f>IFERROR(AVERAGE('PB(AMALI)'!$M190,'PB(AMALI)'!$X190,'[3]PB(AMALI'!$AG190)*PBAMALI7%,"")</f>
        <v/>
      </c>
      <c r="Y190" s="469" t="str">
        <f>IFERROR(AVERAGE('PB(AMALI)'!$N190,'PB(AMALI)'!$Y190,'PB(AMALI)'!$AJ190)*PBAMALI8%,"")</f>
        <v/>
      </c>
      <c r="Z190" s="469" t="str">
        <f>IFERROR(AVERAGE('PB(AMALI)'!$O190,'PB(AMALI)'!$Z190,'PB(AMALI)'!$AK190)*PBAMALI9%,"")</f>
        <v/>
      </c>
      <c r="AA190" s="469" t="str">
        <f>IFERROR(AVERAGE('PB(AMALI)'!$P190,'PB(AMALI)'!$AA190,'PB(AMALI)'!$AL190)*PBAMALI10%,"")</f>
        <v/>
      </c>
      <c r="AB190" s="470" t="str">
        <f t="shared" si="7"/>
        <v/>
      </c>
      <c r="AC190" s="474" t="str">
        <f t="shared" si="8"/>
        <v/>
      </c>
    </row>
    <row r="191" spans="1:29" ht="19.899999999999999" customHeight="1">
      <c r="A191" s="6">
        <v>180</v>
      </c>
      <c r="B191" s="425" t="str">
        <f>IF(OR(F191=0,F191=""),"",'DAFTAR PELAJAR'!B187)</f>
        <v/>
      </c>
      <c r="C191" s="381" t="str">
        <f>IF(OR(F191=0,F191=""),"",'DAFTAR PELAJAR'!C187)</f>
        <v/>
      </c>
      <c r="D191" s="472" t="str">
        <f>IF(OR(F191=0,F191=""),"",'DAFTAR PELAJAR'!D187)</f>
        <v/>
      </c>
      <c r="E191" s="381" t="str">
        <f>IF(OR(F191=0,F191=""),"",'DAFTAR PELAJAR'!E187)</f>
        <v/>
      </c>
      <c r="F191" s="473" t="str">
        <f>IF('DAFTAR PELAJAR'!J187=0,"",'DAFTAR PELAJAR'!J187)</f>
        <v/>
      </c>
      <c r="G191" s="4" t="str">
        <f>IFERROR(AVERAGE('PB(TEORI)'!$G191,'PB(TEORI)'!$R191,'PB(TEORI)'!$AC191)*PBTEORI1%,"")</f>
        <v/>
      </c>
      <c r="H191" s="456" t="str">
        <f>IFERROR(AVERAGE('PB(TEORI)'!$H191,'PB(TEORI)'!$S191,'PB(TEORI)'!$AD191)*PBTEORI2%,"")</f>
        <v/>
      </c>
      <c r="I191" s="456" t="str">
        <f>IFERROR(AVERAGE('PB(TEORI)'!$I191,'PB(TEORI)'!$T191,'PB(TEORI)'!$AE191)*PBTEORI3%,"")</f>
        <v/>
      </c>
      <c r="J191" s="456" t="str">
        <f>IFERROR(AVERAGE('PB(TEORI)'!$J191,'PB(TEORI)'!$U191,'PB(TEORI)'!$AF191)*PBTEORI4%,"")</f>
        <v/>
      </c>
      <c r="K191" s="456" t="str">
        <f>IFERROR(AVERAGE('PB(TEORI)'!$K191,'PB(TEORI)'!$V191,'PB(TEORI)'!$AG191)*PBTEORI5%,"")</f>
        <v/>
      </c>
      <c r="L191" s="456" t="str">
        <f>IFERROR(AVERAGE('PB(TEORI)'!$L191,'PB(TEORI)'!$W191,'PB(TEORI)'!$AH191)*PBTEORI6%,"")</f>
        <v/>
      </c>
      <c r="M191" s="456" t="str">
        <f>IFERROR(AVERAGE('PB(TEORI)'!$M191,'PB(TEORI)'!$X191,'[2]PB(TEORI'!$AG191)*PBTEORI7%,"")</f>
        <v/>
      </c>
      <c r="N191" s="467" t="str">
        <f>IFERROR(AVERAGE('PB(TEORI)'!$N191,'PB(TEORI)'!$Y191,'PB(TEORI)'!$AJ191)*PBTEORI8%,"")</f>
        <v/>
      </c>
      <c r="O191" s="467" t="str">
        <f>IFERROR(AVERAGE('PB(TEORI)'!$O191,'PB(TEORI)'!$Z191,'PB(TEORI)'!$AK191)*PBTEORI9%,"")</f>
        <v/>
      </c>
      <c r="P191" s="467" t="str">
        <f>IFERROR(AVERAGE('PB(TEORI)'!$P191,'PB(TEORI)'!$AA191,'PB(TEORI)'!$AL191)*PBTEORI10%,"")</f>
        <v/>
      </c>
      <c r="Q191" s="468" t="str">
        <f t="shared" si="6"/>
        <v/>
      </c>
      <c r="R191" s="469" t="str">
        <f>IFERROR(AVERAGE('PB(AMALI)'!$G191,'PB(AMALI)'!$R191,'PB(AMALI)'!$AC191)*PBAMALI1%,"")</f>
        <v/>
      </c>
      <c r="S191" s="469" t="str">
        <f>IFERROR(AVERAGE('PB(AMALI)'!$H191,'PB(AMALI)'!$S191,'PB(AMALI)'!$AD191)*PBAMALI2%,"")</f>
        <v/>
      </c>
      <c r="T191" s="469" t="str">
        <f>IFERROR(AVERAGE('PB(AMALI)'!$I191,'PB(AMALI)'!$T191,'PB(AMALI)'!$AE191)*PBAMALI3%,"")</f>
        <v/>
      </c>
      <c r="U191" s="469" t="str">
        <f>IFERROR(AVERAGE('PB(AMALI)'!$J191,'PB(AMALI)'!$U191,'PB(AMALI)'!$AF191)*PBAMALI4%,"")</f>
        <v/>
      </c>
      <c r="V191" s="469" t="str">
        <f>IFERROR(AVERAGE('PB(AMALI)'!$K191,'PB(AMALI)'!$V191,'PB(AMALI)'!$AG191)*PBAMALI5%,"")</f>
        <v/>
      </c>
      <c r="W191" s="469" t="str">
        <f>IFERROR(AVERAGE('PB(AMALI)'!$L191,'PB(AMALI)'!$W191,'PB(AMALI)'!$AH191)*PBAMALI6%,"")</f>
        <v/>
      </c>
      <c r="X191" s="469" t="str">
        <f>IFERROR(AVERAGE('PB(AMALI)'!$M191,'PB(AMALI)'!$X191,'[3]PB(AMALI'!$AG191)*PBAMALI7%,"")</f>
        <v/>
      </c>
      <c r="Y191" s="469" t="str">
        <f>IFERROR(AVERAGE('PB(AMALI)'!$N191,'PB(AMALI)'!$Y191,'PB(AMALI)'!$AJ191)*PBAMALI8%,"")</f>
        <v/>
      </c>
      <c r="Z191" s="469" t="str">
        <f>IFERROR(AVERAGE('PB(AMALI)'!$O191,'PB(AMALI)'!$Z191,'PB(AMALI)'!$AK191)*PBAMALI9%,"")</f>
        <v/>
      </c>
      <c r="AA191" s="469" t="str">
        <f>IFERROR(AVERAGE('PB(AMALI)'!$P191,'PB(AMALI)'!$AA191,'PB(AMALI)'!$AL191)*PBAMALI10%,"")</f>
        <v/>
      </c>
      <c r="AB191" s="470" t="str">
        <f t="shared" si="7"/>
        <v/>
      </c>
      <c r="AC191" s="474" t="str">
        <f t="shared" si="8"/>
        <v/>
      </c>
    </row>
    <row r="192" spans="1:29" ht="19.899999999999999" customHeight="1">
      <c r="A192" s="6">
        <v>181</v>
      </c>
      <c r="B192" s="425" t="str">
        <f>IF(OR(F192=0,F192=""),"",'DAFTAR PELAJAR'!B188)</f>
        <v/>
      </c>
      <c r="C192" s="381" t="str">
        <f>IF(OR(F192=0,F192=""),"",'DAFTAR PELAJAR'!C188)</f>
        <v/>
      </c>
      <c r="D192" s="472" t="str">
        <f>IF(OR(F192=0,F192=""),"",'DAFTAR PELAJAR'!D188)</f>
        <v/>
      </c>
      <c r="E192" s="381" t="str">
        <f>IF(OR(F192=0,F192=""),"",'DAFTAR PELAJAR'!E188)</f>
        <v/>
      </c>
      <c r="F192" s="473" t="str">
        <f>IF('DAFTAR PELAJAR'!J188=0,"",'DAFTAR PELAJAR'!J188)</f>
        <v/>
      </c>
      <c r="G192" s="4" t="str">
        <f>IFERROR(AVERAGE('PB(TEORI)'!$G192,'PB(TEORI)'!$R192,'PB(TEORI)'!$AC192)*PBTEORI1%,"")</f>
        <v/>
      </c>
      <c r="H192" s="456" t="str">
        <f>IFERROR(AVERAGE('PB(TEORI)'!$H192,'PB(TEORI)'!$S192,'PB(TEORI)'!$AD192)*PBTEORI2%,"")</f>
        <v/>
      </c>
      <c r="I192" s="456" t="str">
        <f>IFERROR(AVERAGE('PB(TEORI)'!$I192,'PB(TEORI)'!$T192,'PB(TEORI)'!$AE192)*PBTEORI3%,"")</f>
        <v/>
      </c>
      <c r="J192" s="456" t="str">
        <f>IFERROR(AVERAGE('PB(TEORI)'!$J192,'PB(TEORI)'!$U192,'PB(TEORI)'!$AF192)*PBTEORI4%,"")</f>
        <v/>
      </c>
      <c r="K192" s="456" t="str">
        <f>IFERROR(AVERAGE('PB(TEORI)'!$K192,'PB(TEORI)'!$V192,'PB(TEORI)'!$AG192)*PBTEORI5%,"")</f>
        <v/>
      </c>
      <c r="L192" s="456" t="str">
        <f>IFERROR(AVERAGE('PB(TEORI)'!$L192,'PB(TEORI)'!$W192,'PB(TEORI)'!$AH192)*PBTEORI6%,"")</f>
        <v/>
      </c>
      <c r="M192" s="456" t="str">
        <f>IFERROR(AVERAGE('PB(TEORI)'!$M192,'PB(TEORI)'!$X192,'[2]PB(TEORI'!$AG192)*PBTEORI7%,"")</f>
        <v/>
      </c>
      <c r="N192" s="467" t="str">
        <f>IFERROR(AVERAGE('PB(TEORI)'!$N192,'PB(TEORI)'!$Y192,'PB(TEORI)'!$AJ192)*PBTEORI8%,"")</f>
        <v/>
      </c>
      <c r="O192" s="467" t="str">
        <f>IFERROR(AVERAGE('PB(TEORI)'!$O192,'PB(TEORI)'!$Z192,'PB(TEORI)'!$AK192)*PBTEORI9%,"")</f>
        <v/>
      </c>
      <c r="P192" s="467" t="str">
        <f>IFERROR(AVERAGE('PB(TEORI)'!$P192,'PB(TEORI)'!$AA192,'PB(TEORI)'!$AL192)*PBTEORI10%,"")</f>
        <v/>
      </c>
      <c r="Q192" s="468" t="str">
        <f t="shared" si="6"/>
        <v/>
      </c>
      <c r="R192" s="469" t="str">
        <f>IFERROR(AVERAGE('PB(AMALI)'!$G192,'PB(AMALI)'!$R192,'PB(AMALI)'!$AC192)*PBAMALI1%,"")</f>
        <v/>
      </c>
      <c r="S192" s="469" t="str">
        <f>IFERROR(AVERAGE('PB(AMALI)'!$H192,'PB(AMALI)'!$S192,'PB(AMALI)'!$AD192)*PBAMALI2%,"")</f>
        <v/>
      </c>
      <c r="T192" s="469" t="str">
        <f>IFERROR(AVERAGE('PB(AMALI)'!$I192,'PB(AMALI)'!$T192,'PB(AMALI)'!$AE192)*PBAMALI3%,"")</f>
        <v/>
      </c>
      <c r="U192" s="469" t="str">
        <f>IFERROR(AVERAGE('PB(AMALI)'!$J192,'PB(AMALI)'!$U192,'PB(AMALI)'!$AF192)*PBAMALI4%,"")</f>
        <v/>
      </c>
      <c r="V192" s="469" t="str">
        <f>IFERROR(AVERAGE('PB(AMALI)'!$K192,'PB(AMALI)'!$V192,'PB(AMALI)'!$AG192)*PBAMALI5%,"")</f>
        <v/>
      </c>
      <c r="W192" s="469" t="str">
        <f>IFERROR(AVERAGE('PB(AMALI)'!$L192,'PB(AMALI)'!$W192,'PB(AMALI)'!$AH192)*PBAMALI6%,"")</f>
        <v/>
      </c>
      <c r="X192" s="469" t="str">
        <f>IFERROR(AVERAGE('PB(AMALI)'!$M192,'PB(AMALI)'!$X192,'[3]PB(AMALI'!$AG192)*PBAMALI7%,"")</f>
        <v/>
      </c>
      <c r="Y192" s="469" t="str">
        <f>IFERROR(AVERAGE('PB(AMALI)'!$N192,'PB(AMALI)'!$Y192,'PB(AMALI)'!$AJ192)*PBAMALI8%,"")</f>
        <v/>
      </c>
      <c r="Z192" s="469" t="str">
        <f>IFERROR(AVERAGE('PB(AMALI)'!$O192,'PB(AMALI)'!$Z192,'PB(AMALI)'!$AK192)*PBAMALI9%,"")</f>
        <v/>
      </c>
      <c r="AA192" s="469" t="str">
        <f>IFERROR(AVERAGE('PB(AMALI)'!$P192,'PB(AMALI)'!$AA192,'PB(AMALI)'!$AL192)*PBAMALI10%,"")</f>
        <v/>
      </c>
      <c r="AB192" s="470" t="str">
        <f t="shared" si="7"/>
        <v/>
      </c>
      <c r="AC192" s="474" t="str">
        <f t="shared" si="8"/>
        <v/>
      </c>
    </row>
    <row r="193" spans="1:29" ht="19.899999999999999" customHeight="1">
      <c r="A193" s="6">
        <v>182</v>
      </c>
      <c r="B193" s="425" t="str">
        <f>IF(OR(F193=0,F193=""),"",'DAFTAR PELAJAR'!B189)</f>
        <v/>
      </c>
      <c r="C193" s="381" t="str">
        <f>IF(OR(F193=0,F193=""),"",'DAFTAR PELAJAR'!C189)</f>
        <v/>
      </c>
      <c r="D193" s="472" t="str">
        <f>IF(OR(F193=0,F193=""),"",'DAFTAR PELAJAR'!D189)</f>
        <v/>
      </c>
      <c r="E193" s="381" t="str">
        <f>IF(OR(F193=0,F193=""),"",'DAFTAR PELAJAR'!E189)</f>
        <v/>
      </c>
      <c r="F193" s="473" t="str">
        <f>IF('DAFTAR PELAJAR'!J189=0,"",'DAFTAR PELAJAR'!J189)</f>
        <v/>
      </c>
      <c r="G193" s="4" t="str">
        <f>IFERROR(AVERAGE('PB(TEORI)'!$G193,'PB(TEORI)'!$R193,'PB(TEORI)'!$AC193)*PBTEORI1%,"")</f>
        <v/>
      </c>
      <c r="H193" s="456" t="str">
        <f>IFERROR(AVERAGE('PB(TEORI)'!$H193,'PB(TEORI)'!$S193,'PB(TEORI)'!$AD193)*PBTEORI2%,"")</f>
        <v/>
      </c>
      <c r="I193" s="456" t="str">
        <f>IFERROR(AVERAGE('PB(TEORI)'!$I193,'PB(TEORI)'!$T193,'PB(TEORI)'!$AE193)*PBTEORI3%,"")</f>
        <v/>
      </c>
      <c r="J193" s="456" t="str">
        <f>IFERROR(AVERAGE('PB(TEORI)'!$J193,'PB(TEORI)'!$U193,'PB(TEORI)'!$AF193)*PBTEORI4%,"")</f>
        <v/>
      </c>
      <c r="K193" s="456" t="str">
        <f>IFERROR(AVERAGE('PB(TEORI)'!$K193,'PB(TEORI)'!$V193,'PB(TEORI)'!$AG193)*PBTEORI5%,"")</f>
        <v/>
      </c>
      <c r="L193" s="456" t="str">
        <f>IFERROR(AVERAGE('PB(TEORI)'!$L193,'PB(TEORI)'!$W193,'PB(TEORI)'!$AH193)*PBTEORI6%,"")</f>
        <v/>
      </c>
      <c r="M193" s="456" t="str">
        <f>IFERROR(AVERAGE('PB(TEORI)'!$M193,'PB(TEORI)'!$X193,'[2]PB(TEORI'!$AG193)*PBTEORI7%,"")</f>
        <v/>
      </c>
      <c r="N193" s="467" t="str">
        <f>IFERROR(AVERAGE('PB(TEORI)'!$N193,'PB(TEORI)'!$Y193,'PB(TEORI)'!$AJ193)*PBTEORI8%,"")</f>
        <v/>
      </c>
      <c r="O193" s="467" t="str">
        <f>IFERROR(AVERAGE('PB(TEORI)'!$O193,'PB(TEORI)'!$Z193,'PB(TEORI)'!$AK193)*PBTEORI9%,"")</f>
        <v/>
      </c>
      <c r="P193" s="467" t="str">
        <f>IFERROR(AVERAGE('PB(TEORI)'!$P193,'PB(TEORI)'!$AA193,'PB(TEORI)'!$AL193)*PBTEORI10%,"")</f>
        <v/>
      </c>
      <c r="Q193" s="468" t="str">
        <f t="shared" si="6"/>
        <v/>
      </c>
      <c r="R193" s="469" t="str">
        <f>IFERROR(AVERAGE('PB(AMALI)'!$G193,'PB(AMALI)'!$R193,'PB(AMALI)'!$AC193)*PBAMALI1%,"")</f>
        <v/>
      </c>
      <c r="S193" s="469" t="str">
        <f>IFERROR(AVERAGE('PB(AMALI)'!$H193,'PB(AMALI)'!$S193,'PB(AMALI)'!$AD193)*PBAMALI2%,"")</f>
        <v/>
      </c>
      <c r="T193" s="469" t="str">
        <f>IFERROR(AVERAGE('PB(AMALI)'!$I193,'PB(AMALI)'!$T193,'PB(AMALI)'!$AE193)*PBAMALI3%,"")</f>
        <v/>
      </c>
      <c r="U193" s="469" t="str">
        <f>IFERROR(AVERAGE('PB(AMALI)'!$J193,'PB(AMALI)'!$U193,'PB(AMALI)'!$AF193)*PBAMALI4%,"")</f>
        <v/>
      </c>
      <c r="V193" s="469" t="str">
        <f>IFERROR(AVERAGE('PB(AMALI)'!$K193,'PB(AMALI)'!$V193,'PB(AMALI)'!$AG193)*PBAMALI5%,"")</f>
        <v/>
      </c>
      <c r="W193" s="469" t="str">
        <f>IFERROR(AVERAGE('PB(AMALI)'!$L193,'PB(AMALI)'!$W193,'PB(AMALI)'!$AH193)*PBAMALI6%,"")</f>
        <v/>
      </c>
      <c r="X193" s="469" t="str">
        <f>IFERROR(AVERAGE('PB(AMALI)'!$M193,'PB(AMALI)'!$X193,'[3]PB(AMALI'!$AG193)*PBAMALI7%,"")</f>
        <v/>
      </c>
      <c r="Y193" s="469" t="str">
        <f>IFERROR(AVERAGE('PB(AMALI)'!$N193,'PB(AMALI)'!$Y193,'PB(AMALI)'!$AJ193)*PBAMALI8%,"")</f>
        <v/>
      </c>
      <c r="Z193" s="469" t="str">
        <f>IFERROR(AVERAGE('PB(AMALI)'!$O193,'PB(AMALI)'!$Z193,'PB(AMALI)'!$AK193)*PBAMALI9%,"")</f>
        <v/>
      </c>
      <c r="AA193" s="469" t="str">
        <f>IFERROR(AVERAGE('PB(AMALI)'!$P193,'PB(AMALI)'!$AA193,'PB(AMALI)'!$AL193)*PBAMALI10%,"")</f>
        <v/>
      </c>
      <c r="AB193" s="470" t="str">
        <f t="shared" si="7"/>
        <v/>
      </c>
      <c r="AC193" s="474" t="str">
        <f t="shared" si="8"/>
        <v/>
      </c>
    </row>
    <row r="194" spans="1:29" ht="19.899999999999999" customHeight="1">
      <c r="A194" s="6">
        <v>183</v>
      </c>
      <c r="B194" s="425" t="str">
        <f>IF(OR(F194=0,F194=""),"",'DAFTAR PELAJAR'!B190)</f>
        <v/>
      </c>
      <c r="C194" s="381" t="str">
        <f>IF(OR(F194=0,F194=""),"",'DAFTAR PELAJAR'!C190)</f>
        <v/>
      </c>
      <c r="D194" s="472" t="str">
        <f>IF(OR(F194=0,F194=""),"",'DAFTAR PELAJAR'!D190)</f>
        <v/>
      </c>
      <c r="E194" s="381" t="str">
        <f>IF(OR(F194=0,F194=""),"",'DAFTAR PELAJAR'!E190)</f>
        <v/>
      </c>
      <c r="F194" s="473" t="str">
        <f>IF('DAFTAR PELAJAR'!J190=0,"",'DAFTAR PELAJAR'!J190)</f>
        <v/>
      </c>
      <c r="G194" s="4" t="str">
        <f>IFERROR(AVERAGE('PB(TEORI)'!$G194,'PB(TEORI)'!$R194,'PB(TEORI)'!$AC194)*PBTEORI1%,"")</f>
        <v/>
      </c>
      <c r="H194" s="456" t="str">
        <f>IFERROR(AVERAGE('PB(TEORI)'!$H194,'PB(TEORI)'!$S194,'PB(TEORI)'!$AD194)*PBTEORI2%,"")</f>
        <v/>
      </c>
      <c r="I194" s="456" t="str">
        <f>IFERROR(AVERAGE('PB(TEORI)'!$I194,'PB(TEORI)'!$T194,'PB(TEORI)'!$AE194)*PBTEORI3%,"")</f>
        <v/>
      </c>
      <c r="J194" s="456" t="str">
        <f>IFERROR(AVERAGE('PB(TEORI)'!$J194,'PB(TEORI)'!$U194,'PB(TEORI)'!$AF194)*PBTEORI4%,"")</f>
        <v/>
      </c>
      <c r="K194" s="456" t="str">
        <f>IFERROR(AVERAGE('PB(TEORI)'!$K194,'PB(TEORI)'!$V194,'PB(TEORI)'!$AG194)*PBTEORI5%,"")</f>
        <v/>
      </c>
      <c r="L194" s="456" t="str">
        <f>IFERROR(AVERAGE('PB(TEORI)'!$L194,'PB(TEORI)'!$W194,'PB(TEORI)'!$AH194)*PBTEORI6%,"")</f>
        <v/>
      </c>
      <c r="M194" s="456" t="str">
        <f>IFERROR(AVERAGE('PB(TEORI)'!$M194,'PB(TEORI)'!$X194,'[2]PB(TEORI'!$AG194)*PBTEORI7%,"")</f>
        <v/>
      </c>
      <c r="N194" s="467" t="str">
        <f>IFERROR(AVERAGE('PB(TEORI)'!$N194,'PB(TEORI)'!$Y194,'PB(TEORI)'!$AJ194)*PBTEORI8%,"")</f>
        <v/>
      </c>
      <c r="O194" s="467" t="str">
        <f>IFERROR(AVERAGE('PB(TEORI)'!$O194,'PB(TEORI)'!$Z194,'PB(TEORI)'!$AK194)*PBTEORI9%,"")</f>
        <v/>
      </c>
      <c r="P194" s="467" t="str">
        <f>IFERROR(AVERAGE('PB(TEORI)'!$P194,'PB(TEORI)'!$AA194,'PB(TEORI)'!$AL194)*PBTEORI10%,"")</f>
        <v/>
      </c>
      <c r="Q194" s="468" t="str">
        <f t="shared" si="6"/>
        <v/>
      </c>
      <c r="R194" s="469" t="str">
        <f>IFERROR(AVERAGE('PB(AMALI)'!$G194,'PB(AMALI)'!$R194,'PB(AMALI)'!$AC194)*PBAMALI1%,"")</f>
        <v/>
      </c>
      <c r="S194" s="469" t="str">
        <f>IFERROR(AVERAGE('PB(AMALI)'!$H194,'PB(AMALI)'!$S194,'PB(AMALI)'!$AD194)*PBAMALI2%,"")</f>
        <v/>
      </c>
      <c r="T194" s="469" t="str">
        <f>IFERROR(AVERAGE('PB(AMALI)'!$I194,'PB(AMALI)'!$T194,'PB(AMALI)'!$AE194)*PBAMALI3%,"")</f>
        <v/>
      </c>
      <c r="U194" s="469" t="str">
        <f>IFERROR(AVERAGE('PB(AMALI)'!$J194,'PB(AMALI)'!$U194,'PB(AMALI)'!$AF194)*PBAMALI4%,"")</f>
        <v/>
      </c>
      <c r="V194" s="469" t="str">
        <f>IFERROR(AVERAGE('PB(AMALI)'!$K194,'PB(AMALI)'!$V194,'PB(AMALI)'!$AG194)*PBAMALI5%,"")</f>
        <v/>
      </c>
      <c r="W194" s="469" t="str">
        <f>IFERROR(AVERAGE('PB(AMALI)'!$L194,'PB(AMALI)'!$W194,'PB(AMALI)'!$AH194)*PBAMALI6%,"")</f>
        <v/>
      </c>
      <c r="X194" s="469" t="str">
        <f>IFERROR(AVERAGE('PB(AMALI)'!$M194,'PB(AMALI)'!$X194,'[3]PB(AMALI'!$AG194)*PBAMALI7%,"")</f>
        <v/>
      </c>
      <c r="Y194" s="469" t="str">
        <f>IFERROR(AVERAGE('PB(AMALI)'!$N194,'PB(AMALI)'!$Y194,'PB(AMALI)'!$AJ194)*PBAMALI8%,"")</f>
        <v/>
      </c>
      <c r="Z194" s="469" t="str">
        <f>IFERROR(AVERAGE('PB(AMALI)'!$O194,'PB(AMALI)'!$Z194,'PB(AMALI)'!$AK194)*PBAMALI9%,"")</f>
        <v/>
      </c>
      <c r="AA194" s="469" t="str">
        <f>IFERROR(AVERAGE('PB(AMALI)'!$P194,'PB(AMALI)'!$AA194,'PB(AMALI)'!$AL194)*PBAMALI10%,"")</f>
        <v/>
      </c>
      <c r="AB194" s="470" t="str">
        <f t="shared" si="7"/>
        <v/>
      </c>
      <c r="AC194" s="474" t="str">
        <f t="shared" si="8"/>
        <v/>
      </c>
    </row>
    <row r="195" spans="1:29" ht="19.899999999999999" customHeight="1">
      <c r="A195" s="6">
        <v>184</v>
      </c>
      <c r="B195" s="425" t="str">
        <f>IF(OR(F195=0,F195=""),"",'DAFTAR PELAJAR'!B191)</f>
        <v/>
      </c>
      <c r="C195" s="381" t="str">
        <f>IF(OR(F195=0,F195=""),"",'DAFTAR PELAJAR'!C191)</f>
        <v/>
      </c>
      <c r="D195" s="472" t="str">
        <f>IF(OR(F195=0,F195=""),"",'DAFTAR PELAJAR'!D191)</f>
        <v/>
      </c>
      <c r="E195" s="381" t="str">
        <f>IF(OR(F195=0,F195=""),"",'DAFTAR PELAJAR'!E191)</f>
        <v/>
      </c>
      <c r="F195" s="473" t="str">
        <f>IF('DAFTAR PELAJAR'!J191=0,"",'DAFTAR PELAJAR'!J191)</f>
        <v/>
      </c>
      <c r="G195" s="4" t="str">
        <f>IFERROR(AVERAGE('PB(TEORI)'!$G195,'PB(TEORI)'!$R195,'PB(TEORI)'!$AC195)*PBTEORI1%,"")</f>
        <v/>
      </c>
      <c r="H195" s="456" t="str">
        <f>IFERROR(AVERAGE('PB(TEORI)'!$H195,'PB(TEORI)'!$S195,'PB(TEORI)'!$AD195)*PBTEORI2%,"")</f>
        <v/>
      </c>
      <c r="I195" s="456" t="str">
        <f>IFERROR(AVERAGE('PB(TEORI)'!$I195,'PB(TEORI)'!$T195,'PB(TEORI)'!$AE195)*PBTEORI3%,"")</f>
        <v/>
      </c>
      <c r="J195" s="456" t="str">
        <f>IFERROR(AVERAGE('PB(TEORI)'!$J195,'PB(TEORI)'!$U195,'PB(TEORI)'!$AF195)*PBTEORI4%,"")</f>
        <v/>
      </c>
      <c r="K195" s="456" t="str">
        <f>IFERROR(AVERAGE('PB(TEORI)'!$K195,'PB(TEORI)'!$V195,'PB(TEORI)'!$AG195)*PBTEORI5%,"")</f>
        <v/>
      </c>
      <c r="L195" s="456" t="str">
        <f>IFERROR(AVERAGE('PB(TEORI)'!$L195,'PB(TEORI)'!$W195,'PB(TEORI)'!$AH195)*PBTEORI6%,"")</f>
        <v/>
      </c>
      <c r="M195" s="456" t="str">
        <f>IFERROR(AVERAGE('PB(TEORI)'!$M195,'PB(TEORI)'!$X195,'[2]PB(TEORI'!$AG195)*PBTEORI7%,"")</f>
        <v/>
      </c>
      <c r="N195" s="467" t="str">
        <f>IFERROR(AVERAGE('PB(TEORI)'!$N195,'PB(TEORI)'!$Y195,'PB(TEORI)'!$AJ195)*PBTEORI8%,"")</f>
        <v/>
      </c>
      <c r="O195" s="467" t="str">
        <f>IFERROR(AVERAGE('PB(TEORI)'!$O195,'PB(TEORI)'!$Z195,'PB(TEORI)'!$AK195)*PBTEORI9%,"")</f>
        <v/>
      </c>
      <c r="P195" s="467" t="str">
        <f>IFERROR(AVERAGE('PB(TEORI)'!$P195,'PB(TEORI)'!$AA195,'PB(TEORI)'!$AL195)*PBTEORI10%,"")</f>
        <v/>
      </c>
      <c r="Q195" s="468" t="str">
        <f t="shared" si="6"/>
        <v/>
      </c>
      <c r="R195" s="469" t="str">
        <f>IFERROR(AVERAGE('PB(AMALI)'!$G195,'PB(AMALI)'!$R195,'PB(AMALI)'!$AC195)*PBAMALI1%,"")</f>
        <v/>
      </c>
      <c r="S195" s="469" t="str">
        <f>IFERROR(AVERAGE('PB(AMALI)'!$H195,'PB(AMALI)'!$S195,'PB(AMALI)'!$AD195)*PBAMALI2%,"")</f>
        <v/>
      </c>
      <c r="T195" s="469" t="str">
        <f>IFERROR(AVERAGE('PB(AMALI)'!$I195,'PB(AMALI)'!$T195,'PB(AMALI)'!$AE195)*PBAMALI3%,"")</f>
        <v/>
      </c>
      <c r="U195" s="469" t="str">
        <f>IFERROR(AVERAGE('PB(AMALI)'!$J195,'PB(AMALI)'!$U195,'PB(AMALI)'!$AF195)*PBAMALI4%,"")</f>
        <v/>
      </c>
      <c r="V195" s="469" t="str">
        <f>IFERROR(AVERAGE('PB(AMALI)'!$K195,'PB(AMALI)'!$V195,'PB(AMALI)'!$AG195)*PBAMALI5%,"")</f>
        <v/>
      </c>
      <c r="W195" s="469" t="str">
        <f>IFERROR(AVERAGE('PB(AMALI)'!$L195,'PB(AMALI)'!$W195,'PB(AMALI)'!$AH195)*PBAMALI6%,"")</f>
        <v/>
      </c>
      <c r="X195" s="469" t="str">
        <f>IFERROR(AVERAGE('PB(AMALI)'!$M195,'PB(AMALI)'!$X195,'[3]PB(AMALI'!$AG195)*PBAMALI7%,"")</f>
        <v/>
      </c>
      <c r="Y195" s="469" t="str">
        <f>IFERROR(AVERAGE('PB(AMALI)'!$N195,'PB(AMALI)'!$Y195,'PB(AMALI)'!$AJ195)*PBAMALI8%,"")</f>
        <v/>
      </c>
      <c r="Z195" s="469" t="str">
        <f>IFERROR(AVERAGE('PB(AMALI)'!$O195,'PB(AMALI)'!$Z195,'PB(AMALI)'!$AK195)*PBAMALI9%,"")</f>
        <v/>
      </c>
      <c r="AA195" s="469" t="str">
        <f>IFERROR(AVERAGE('PB(AMALI)'!$P195,'PB(AMALI)'!$AA195,'PB(AMALI)'!$AL195)*PBAMALI10%,"")</f>
        <v/>
      </c>
      <c r="AB195" s="470" t="str">
        <f t="shared" si="7"/>
        <v/>
      </c>
      <c r="AC195" s="474" t="str">
        <f t="shared" si="8"/>
        <v/>
      </c>
    </row>
    <row r="196" spans="1:29" ht="19.899999999999999" customHeight="1">
      <c r="A196" s="6">
        <v>185</v>
      </c>
      <c r="B196" s="425" t="str">
        <f>IF(OR(F196=0,F196=""),"",'DAFTAR PELAJAR'!B192)</f>
        <v/>
      </c>
      <c r="C196" s="381" t="str">
        <f>IF(OR(F196=0,F196=""),"",'DAFTAR PELAJAR'!C192)</f>
        <v/>
      </c>
      <c r="D196" s="472" t="str">
        <f>IF(OR(F196=0,F196=""),"",'DAFTAR PELAJAR'!D192)</f>
        <v/>
      </c>
      <c r="E196" s="381" t="str">
        <f>IF(OR(F196=0,F196=""),"",'DAFTAR PELAJAR'!E192)</f>
        <v/>
      </c>
      <c r="F196" s="473" t="str">
        <f>IF('DAFTAR PELAJAR'!J192=0,"",'DAFTAR PELAJAR'!J192)</f>
        <v/>
      </c>
      <c r="G196" s="4" t="str">
        <f>IFERROR(AVERAGE('PB(TEORI)'!$G196,'PB(TEORI)'!$R196,'PB(TEORI)'!$AC196)*PBTEORI1%,"")</f>
        <v/>
      </c>
      <c r="H196" s="456" t="str">
        <f>IFERROR(AVERAGE('PB(TEORI)'!$H196,'PB(TEORI)'!$S196,'PB(TEORI)'!$AD196)*PBTEORI2%,"")</f>
        <v/>
      </c>
      <c r="I196" s="456" t="str">
        <f>IFERROR(AVERAGE('PB(TEORI)'!$I196,'PB(TEORI)'!$T196,'PB(TEORI)'!$AE196)*PBTEORI3%,"")</f>
        <v/>
      </c>
      <c r="J196" s="456" t="str">
        <f>IFERROR(AVERAGE('PB(TEORI)'!$J196,'PB(TEORI)'!$U196,'PB(TEORI)'!$AF196)*PBTEORI4%,"")</f>
        <v/>
      </c>
      <c r="K196" s="456" t="str">
        <f>IFERROR(AVERAGE('PB(TEORI)'!$K196,'PB(TEORI)'!$V196,'PB(TEORI)'!$AG196)*PBTEORI5%,"")</f>
        <v/>
      </c>
      <c r="L196" s="456" t="str">
        <f>IFERROR(AVERAGE('PB(TEORI)'!$L196,'PB(TEORI)'!$W196,'PB(TEORI)'!$AH196)*PBTEORI6%,"")</f>
        <v/>
      </c>
      <c r="M196" s="456" t="str">
        <f>IFERROR(AVERAGE('PB(TEORI)'!$M196,'PB(TEORI)'!$X196,'[2]PB(TEORI'!$AG196)*PBTEORI7%,"")</f>
        <v/>
      </c>
      <c r="N196" s="467" t="str">
        <f>IFERROR(AVERAGE('PB(TEORI)'!$N196,'PB(TEORI)'!$Y196,'PB(TEORI)'!$AJ196)*PBTEORI8%,"")</f>
        <v/>
      </c>
      <c r="O196" s="467" t="str">
        <f>IFERROR(AVERAGE('PB(TEORI)'!$O196,'PB(TEORI)'!$Z196,'PB(TEORI)'!$AK196)*PBTEORI9%,"")</f>
        <v/>
      </c>
      <c r="P196" s="467" t="str">
        <f>IFERROR(AVERAGE('PB(TEORI)'!$P196,'PB(TEORI)'!$AA196,'PB(TEORI)'!$AL196)*PBTEORI10%,"")</f>
        <v/>
      </c>
      <c r="Q196" s="468" t="str">
        <f t="shared" si="6"/>
        <v/>
      </c>
      <c r="R196" s="469" t="str">
        <f>IFERROR(AVERAGE('PB(AMALI)'!$G196,'PB(AMALI)'!$R196,'PB(AMALI)'!$AC196)*PBAMALI1%,"")</f>
        <v/>
      </c>
      <c r="S196" s="469" t="str">
        <f>IFERROR(AVERAGE('PB(AMALI)'!$H196,'PB(AMALI)'!$S196,'PB(AMALI)'!$AD196)*PBAMALI2%,"")</f>
        <v/>
      </c>
      <c r="T196" s="469" t="str">
        <f>IFERROR(AVERAGE('PB(AMALI)'!$I196,'PB(AMALI)'!$T196,'PB(AMALI)'!$AE196)*PBAMALI3%,"")</f>
        <v/>
      </c>
      <c r="U196" s="469" t="str">
        <f>IFERROR(AVERAGE('PB(AMALI)'!$J196,'PB(AMALI)'!$U196,'PB(AMALI)'!$AF196)*PBAMALI4%,"")</f>
        <v/>
      </c>
      <c r="V196" s="469" t="str">
        <f>IFERROR(AVERAGE('PB(AMALI)'!$K196,'PB(AMALI)'!$V196,'PB(AMALI)'!$AG196)*PBAMALI5%,"")</f>
        <v/>
      </c>
      <c r="W196" s="469" t="str">
        <f>IFERROR(AVERAGE('PB(AMALI)'!$L196,'PB(AMALI)'!$W196,'PB(AMALI)'!$AH196)*PBAMALI6%,"")</f>
        <v/>
      </c>
      <c r="X196" s="469" t="str">
        <f>IFERROR(AVERAGE('PB(AMALI)'!$M196,'PB(AMALI)'!$X196,'[3]PB(AMALI'!$AG196)*PBAMALI7%,"")</f>
        <v/>
      </c>
      <c r="Y196" s="469" t="str">
        <f>IFERROR(AVERAGE('PB(AMALI)'!$N196,'PB(AMALI)'!$Y196,'PB(AMALI)'!$AJ196)*PBAMALI8%,"")</f>
        <v/>
      </c>
      <c r="Z196" s="469" t="str">
        <f>IFERROR(AVERAGE('PB(AMALI)'!$O196,'PB(AMALI)'!$Z196,'PB(AMALI)'!$AK196)*PBAMALI9%,"")</f>
        <v/>
      </c>
      <c r="AA196" s="469" t="str">
        <f>IFERROR(AVERAGE('PB(AMALI)'!$P196,'PB(AMALI)'!$AA196,'PB(AMALI)'!$AL196)*PBAMALI10%,"")</f>
        <v/>
      </c>
      <c r="AB196" s="470" t="str">
        <f t="shared" si="7"/>
        <v/>
      </c>
      <c r="AC196" s="474" t="str">
        <f t="shared" si="8"/>
        <v/>
      </c>
    </row>
    <row r="197" spans="1:29" ht="19.899999999999999" customHeight="1">
      <c r="A197" s="6">
        <v>186</v>
      </c>
      <c r="B197" s="425" t="str">
        <f>IF(OR(F197=0,F197=""),"",'DAFTAR PELAJAR'!B193)</f>
        <v/>
      </c>
      <c r="C197" s="381" t="str">
        <f>IF(OR(F197=0,F197=""),"",'DAFTAR PELAJAR'!C193)</f>
        <v/>
      </c>
      <c r="D197" s="472" t="str">
        <f>IF(OR(F197=0,F197=""),"",'DAFTAR PELAJAR'!D193)</f>
        <v/>
      </c>
      <c r="E197" s="381" t="str">
        <f>IF(OR(F197=0,F197=""),"",'DAFTAR PELAJAR'!E193)</f>
        <v/>
      </c>
      <c r="F197" s="473" t="str">
        <f>IF('DAFTAR PELAJAR'!J193=0,"",'DAFTAR PELAJAR'!J193)</f>
        <v/>
      </c>
      <c r="G197" s="4" t="str">
        <f>IFERROR(AVERAGE('PB(TEORI)'!$G197,'PB(TEORI)'!$R197,'PB(TEORI)'!$AC197)*PBTEORI1%,"")</f>
        <v/>
      </c>
      <c r="H197" s="456" t="str">
        <f>IFERROR(AVERAGE('PB(TEORI)'!$H197,'PB(TEORI)'!$S197,'PB(TEORI)'!$AD197)*PBTEORI2%,"")</f>
        <v/>
      </c>
      <c r="I197" s="456" t="str">
        <f>IFERROR(AVERAGE('PB(TEORI)'!$I197,'PB(TEORI)'!$T197,'PB(TEORI)'!$AE197)*PBTEORI3%,"")</f>
        <v/>
      </c>
      <c r="J197" s="456" t="str">
        <f>IFERROR(AVERAGE('PB(TEORI)'!$J197,'PB(TEORI)'!$U197,'PB(TEORI)'!$AF197)*PBTEORI4%,"")</f>
        <v/>
      </c>
      <c r="K197" s="456" t="str">
        <f>IFERROR(AVERAGE('PB(TEORI)'!$K197,'PB(TEORI)'!$V197,'PB(TEORI)'!$AG197)*PBTEORI5%,"")</f>
        <v/>
      </c>
      <c r="L197" s="456" t="str">
        <f>IFERROR(AVERAGE('PB(TEORI)'!$L197,'PB(TEORI)'!$W197,'PB(TEORI)'!$AH197)*PBTEORI6%,"")</f>
        <v/>
      </c>
      <c r="M197" s="456" t="str">
        <f>IFERROR(AVERAGE('PB(TEORI)'!$M197,'PB(TEORI)'!$X197,'[2]PB(TEORI'!$AG197)*PBTEORI7%,"")</f>
        <v/>
      </c>
      <c r="N197" s="467" t="str">
        <f>IFERROR(AVERAGE('PB(TEORI)'!$N197,'PB(TEORI)'!$Y197,'PB(TEORI)'!$AJ197)*PBTEORI8%,"")</f>
        <v/>
      </c>
      <c r="O197" s="467" t="str">
        <f>IFERROR(AVERAGE('PB(TEORI)'!$O197,'PB(TEORI)'!$Z197,'PB(TEORI)'!$AK197)*PBTEORI9%,"")</f>
        <v/>
      </c>
      <c r="P197" s="467" t="str">
        <f>IFERROR(AVERAGE('PB(TEORI)'!$P197,'PB(TEORI)'!$AA197,'PB(TEORI)'!$AL197)*PBTEORI10%,"")</f>
        <v/>
      </c>
      <c r="Q197" s="468" t="str">
        <f t="shared" si="6"/>
        <v/>
      </c>
      <c r="R197" s="469" t="str">
        <f>IFERROR(AVERAGE('PB(AMALI)'!$G197,'PB(AMALI)'!$R197,'PB(AMALI)'!$AC197)*PBAMALI1%,"")</f>
        <v/>
      </c>
      <c r="S197" s="469" t="str">
        <f>IFERROR(AVERAGE('PB(AMALI)'!$H197,'PB(AMALI)'!$S197,'PB(AMALI)'!$AD197)*PBAMALI2%,"")</f>
        <v/>
      </c>
      <c r="T197" s="469" t="str">
        <f>IFERROR(AVERAGE('PB(AMALI)'!$I197,'PB(AMALI)'!$T197,'PB(AMALI)'!$AE197)*PBAMALI3%,"")</f>
        <v/>
      </c>
      <c r="U197" s="469" t="str">
        <f>IFERROR(AVERAGE('PB(AMALI)'!$J197,'PB(AMALI)'!$U197,'PB(AMALI)'!$AF197)*PBAMALI4%,"")</f>
        <v/>
      </c>
      <c r="V197" s="469" t="str">
        <f>IFERROR(AVERAGE('PB(AMALI)'!$K197,'PB(AMALI)'!$V197,'PB(AMALI)'!$AG197)*PBAMALI5%,"")</f>
        <v/>
      </c>
      <c r="W197" s="469" t="str">
        <f>IFERROR(AVERAGE('PB(AMALI)'!$L197,'PB(AMALI)'!$W197,'PB(AMALI)'!$AH197)*PBAMALI6%,"")</f>
        <v/>
      </c>
      <c r="X197" s="469" t="str">
        <f>IFERROR(AVERAGE('PB(AMALI)'!$M197,'PB(AMALI)'!$X197,'[3]PB(AMALI'!$AG197)*PBAMALI7%,"")</f>
        <v/>
      </c>
      <c r="Y197" s="469" t="str">
        <f>IFERROR(AVERAGE('PB(AMALI)'!$N197,'PB(AMALI)'!$Y197,'PB(AMALI)'!$AJ197)*PBAMALI8%,"")</f>
        <v/>
      </c>
      <c r="Z197" s="469" t="str">
        <f>IFERROR(AVERAGE('PB(AMALI)'!$O197,'PB(AMALI)'!$Z197,'PB(AMALI)'!$AK197)*PBAMALI9%,"")</f>
        <v/>
      </c>
      <c r="AA197" s="469" t="str">
        <f>IFERROR(AVERAGE('PB(AMALI)'!$P197,'PB(AMALI)'!$AA197,'PB(AMALI)'!$AL197)*PBAMALI10%,"")</f>
        <v/>
      </c>
      <c r="AB197" s="470" t="str">
        <f t="shared" si="7"/>
        <v/>
      </c>
      <c r="AC197" s="474" t="str">
        <f t="shared" si="8"/>
        <v/>
      </c>
    </row>
    <row r="198" spans="1:29" ht="19.899999999999999" customHeight="1">
      <c r="A198" s="6">
        <v>187</v>
      </c>
      <c r="B198" s="425" t="str">
        <f>IF(OR(F198=0,F198=""),"",'DAFTAR PELAJAR'!B194)</f>
        <v/>
      </c>
      <c r="C198" s="381" t="str">
        <f>IF(OR(F198=0,F198=""),"",'DAFTAR PELAJAR'!C194)</f>
        <v/>
      </c>
      <c r="D198" s="472" t="str">
        <f>IF(OR(F198=0,F198=""),"",'DAFTAR PELAJAR'!D194)</f>
        <v/>
      </c>
      <c r="E198" s="381" t="str">
        <f>IF(OR(F198=0,F198=""),"",'DAFTAR PELAJAR'!E194)</f>
        <v/>
      </c>
      <c r="F198" s="473" t="str">
        <f>IF('DAFTAR PELAJAR'!J194=0,"",'DAFTAR PELAJAR'!J194)</f>
        <v/>
      </c>
      <c r="G198" s="4" t="str">
        <f>IFERROR(AVERAGE('PB(TEORI)'!$G198,'PB(TEORI)'!$R198,'PB(TEORI)'!$AC198)*PBTEORI1%,"")</f>
        <v/>
      </c>
      <c r="H198" s="456" t="str">
        <f>IFERROR(AVERAGE('PB(TEORI)'!$H198,'PB(TEORI)'!$S198,'PB(TEORI)'!$AD198)*PBTEORI2%,"")</f>
        <v/>
      </c>
      <c r="I198" s="456" t="str">
        <f>IFERROR(AVERAGE('PB(TEORI)'!$I198,'PB(TEORI)'!$T198,'PB(TEORI)'!$AE198)*PBTEORI3%,"")</f>
        <v/>
      </c>
      <c r="J198" s="456" t="str">
        <f>IFERROR(AVERAGE('PB(TEORI)'!$J198,'PB(TEORI)'!$U198,'PB(TEORI)'!$AF198)*PBTEORI4%,"")</f>
        <v/>
      </c>
      <c r="K198" s="456" t="str">
        <f>IFERROR(AVERAGE('PB(TEORI)'!$K198,'PB(TEORI)'!$V198,'PB(TEORI)'!$AG198)*PBTEORI5%,"")</f>
        <v/>
      </c>
      <c r="L198" s="456" t="str">
        <f>IFERROR(AVERAGE('PB(TEORI)'!$L198,'PB(TEORI)'!$W198,'PB(TEORI)'!$AH198)*PBTEORI6%,"")</f>
        <v/>
      </c>
      <c r="M198" s="456" t="str">
        <f>IFERROR(AVERAGE('PB(TEORI)'!$M198,'PB(TEORI)'!$X198,'[2]PB(TEORI'!$AG198)*PBTEORI7%,"")</f>
        <v/>
      </c>
      <c r="N198" s="467" t="str">
        <f>IFERROR(AVERAGE('PB(TEORI)'!$N198,'PB(TEORI)'!$Y198,'PB(TEORI)'!$AJ198)*PBTEORI8%,"")</f>
        <v/>
      </c>
      <c r="O198" s="467" t="str">
        <f>IFERROR(AVERAGE('PB(TEORI)'!$O198,'PB(TEORI)'!$Z198,'PB(TEORI)'!$AK198)*PBTEORI9%,"")</f>
        <v/>
      </c>
      <c r="P198" s="467" t="str">
        <f>IFERROR(AVERAGE('PB(TEORI)'!$P198,'PB(TEORI)'!$AA198,'PB(TEORI)'!$AL198)*PBTEORI10%,"")</f>
        <v/>
      </c>
      <c r="Q198" s="468" t="str">
        <f t="shared" si="6"/>
        <v/>
      </c>
      <c r="R198" s="469" t="str">
        <f>IFERROR(AVERAGE('PB(AMALI)'!$G198,'PB(AMALI)'!$R198,'PB(AMALI)'!$AC198)*PBAMALI1%,"")</f>
        <v/>
      </c>
      <c r="S198" s="469" t="str">
        <f>IFERROR(AVERAGE('PB(AMALI)'!$H198,'PB(AMALI)'!$S198,'PB(AMALI)'!$AD198)*PBAMALI2%,"")</f>
        <v/>
      </c>
      <c r="T198" s="469" t="str">
        <f>IFERROR(AVERAGE('PB(AMALI)'!$I198,'PB(AMALI)'!$T198,'PB(AMALI)'!$AE198)*PBAMALI3%,"")</f>
        <v/>
      </c>
      <c r="U198" s="469" t="str">
        <f>IFERROR(AVERAGE('PB(AMALI)'!$J198,'PB(AMALI)'!$U198,'PB(AMALI)'!$AF198)*PBAMALI4%,"")</f>
        <v/>
      </c>
      <c r="V198" s="469" t="str">
        <f>IFERROR(AVERAGE('PB(AMALI)'!$K198,'PB(AMALI)'!$V198,'PB(AMALI)'!$AG198)*PBAMALI5%,"")</f>
        <v/>
      </c>
      <c r="W198" s="469" t="str">
        <f>IFERROR(AVERAGE('PB(AMALI)'!$L198,'PB(AMALI)'!$W198,'PB(AMALI)'!$AH198)*PBAMALI6%,"")</f>
        <v/>
      </c>
      <c r="X198" s="469" t="str">
        <f>IFERROR(AVERAGE('PB(AMALI)'!$M198,'PB(AMALI)'!$X198,'[3]PB(AMALI'!$AG198)*PBAMALI7%,"")</f>
        <v/>
      </c>
      <c r="Y198" s="469" t="str">
        <f>IFERROR(AVERAGE('PB(AMALI)'!$N198,'PB(AMALI)'!$Y198,'PB(AMALI)'!$AJ198)*PBAMALI8%,"")</f>
        <v/>
      </c>
      <c r="Z198" s="469" t="str">
        <f>IFERROR(AVERAGE('PB(AMALI)'!$O198,'PB(AMALI)'!$Z198,'PB(AMALI)'!$AK198)*PBAMALI9%,"")</f>
        <v/>
      </c>
      <c r="AA198" s="469" t="str">
        <f>IFERROR(AVERAGE('PB(AMALI)'!$P198,'PB(AMALI)'!$AA198,'PB(AMALI)'!$AL198)*PBAMALI10%,"")</f>
        <v/>
      </c>
      <c r="AB198" s="470" t="str">
        <f t="shared" si="7"/>
        <v/>
      </c>
      <c r="AC198" s="474" t="str">
        <f t="shared" si="8"/>
        <v/>
      </c>
    </row>
    <row r="199" spans="1:29" ht="19.899999999999999" customHeight="1">
      <c r="A199" s="6">
        <v>188</v>
      </c>
      <c r="B199" s="425" t="str">
        <f>IF(OR(F199=0,F199=""),"",'DAFTAR PELAJAR'!B195)</f>
        <v/>
      </c>
      <c r="C199" s="381" t="str">
        <f>IF(OR(F199=0,F199=""),"",'DAFTAR PELAJAR'!C195)</f>
        <v/>
      </c>
      <c r="D199" s="472" t="str">
        <f>IF(OR(F199=0,F199=""),"",'DAFTAR PELAJAR'!D195)</f>
        <v/>
      </c>
      <c r="E199" s="381" t="str">
        <f>IF(OR(F199=0,F199=""),"",'DAFTAR PELAJAR'!E195)</f>
        <v/>
      </c>
      <c r="F199" s="473" t="str">
        <f>IF('DAFTAR PELAJAR'!J195=0,"",'DAFTAR PELAJAR'!J195)</f>
        <v/>
      </c>
      <c r="G199" s="4" t="str">
        <f>IFERROR(AVERAGE('PB(TEORI)'!$G199,'PB(TEORI)'!$R199,'PB(TEORI)'!$AC199)*PBTEORI1%,"")</f>
        <v/>
      </c>
      <c r="H199" s="456" t="str">
        <f>IFERROR(AVERAGE('PB(TEORI)'!$H199,'PB(TEORI)'!$S199,'PB(TEORI)'!$AD199)*PBTEORI2%,"")</f>
        <v/>
      </c>
      <c r="I199" s="456" t="str">
        <f>IFERROR(AVERAGE('PB(TEORI)'!$I199,'PB(TEORI)'!$T199,'PB(TEORI)'!$AE199)*PBTEORI3%,"")</f>
        <v/>
      </c>
      <c r="J199" s="456" t="str">
        <f>IFERROR(AVERAGE('PB(TEORI)'!$J199,'PB(TEORI)'!$U199,'PB(TEORI)'!$AF199)*PBTEORI4%,"")</f>
        <v/>
      </c>
      <c r="K199" s="456" t="str">
        <f>IFERROR(AVERAGE('PB(TEORI)'!$K199,'PB(TEORI)'!$V199,'PB(TEORI)'!$AG199)*PBTEORI5%,"")</f>
        <v/>
      </c>
      <c r="L199" s="456" t="str">
        <f>IFERROR(AVERAGE('PB(TEORI)'!$L199,'PB(TEORI)'!$W199,'PB(TEORI)'!$AH199)*PBTEORI6%,"")</f>
        <v/>
      </c>
      <c r="M199" s="456" t="str">
        <f>IFERROR(AVERAGE('PB(TEORI)'!$M199,'PB(TEORI)'!$X199,'[2]PB(TEORI'!$AG199)*PBTEORI7%,"")</f>
        <v/>
      </c>
      <c r="N199" s="467" t="str">
        <f>IFERROR(AVERAGE('PB(TEORI)'!$N199,'PB(TEORI)'!$Y199,'PB(TEORI)'!$AJ199)*PBTEORI8%,"")</f>
        <v/>
      </c>
      <c r="O199" s="467" t="str">
        <f>IFERROR(AVERAGE('PB(TEORI)'!$O199,'PB(TEORI)'!$Z199,'PB(TEORI)'!$AK199)*PBTEORI9%,"")</f>
        <v/>
      </c>
      <c r="P199" s="467" t="str">
        <f>IFERROR(AVERAGE('PB(TEORI)'!$P199,'PB(TEORI)'!$AA199,'PB(TEORI)'!$AL199)*PBTEORI10%,"")</f>
        <v/>
      </c>
      <c r="Q199" s="468" t="str">
        <f t="shared" si="6"/>
        <v/>
      </c>
      <c r="R199" s="469" t="str">
        <f>IFERROR(AVERAGE('PB(AMALI)'!$G199,'PB(AMALI)'!$R199,'PB(AMALI)'!$AC199)*PBAMALI1%,"")</f>
        <v/>
      </c>
      <c r="S199" s="469" t="str">
        <f>IFERROR(AVERAGE('PB(AMALI)'!$H199,'PB(AMALI)'!$S199,'PB(AMALI)'!$AD199)*PBAMALI2%,"")</f>
        <v/>
      </c>
      <c r="T199" s="469" t="str">
        <f>IFERROR(AVERAGE('PB(AMALI)'!$I199,'PB(AMALI)'!$T199,'PB(AMALI)'!$AE199)*PBAMALI3%,"")</f>
        <v/>
      </c>
      <c r="U199" s="469" t="str">
        <f>IFERROR(AVERAGE('PB(AMALI)'!$J199,'PB(AMALI)'!$U199,'PB(AMALI)'!$AF199)*PBAMALI4%,"")</f>
        <v/>
      </c>
      <c r="V199" s="469" t="str">
        <f>IFERROR(AVERAGE('PB(AMALI)'!$K199,'PB(AMALI)'!$V199,'PB(AMALI)'!$AG199)*PBAMALI5%,"")</f>
        <v/>
      </c>
      <c r="W199" s="469" t="str">
        <f>IFERROR(AVERAGE('PB(AMALI)'!$L199,'PB(AMALI)'!$W199,'PB(AMALI)'!$AH199)*PBAMALI6%,"")</f>
        <v/>
      </c>
      <c r="X199" s="469" t="str">
        <f>IFERROR(AVERAGE('PB(AMALI)'!$M199,'PB(AMALI)'!$X199,'[3]PB(AMALI'!$AG199)*PBAMALI7%,"")</f>
        <v/>
      </c>
      <c r="Y199" s="469" t="str">
        <f>IFERROR(AVERAGE('PB(AMALI)'!$N199,'PB(AMALI)'!$Y199,'PB(AMALI)'!$AJ199)*PBAMALI8%,"")</f>
        <v/>
      </c>
      <c r="Z199" s="469" t="str">
        <f>IFERROR(AVERAGE('PB(AMALI)'!$O199,'PB(AMALI)'!$Z199,'PB(AMALI)'!$AK199)*PBAMALI9%,"")</f>
        <v/>
      </c>
      <c r="AA199" s="469" t="str">
        <f>IFERROR(AVERAGE('PB(AMALI)'!$P199,'PB(AMALI)'!$AA199,'PB(AMALI)'!$AL199)*PBAMALI10%,"")</f>
        <v/>
      </c>
      <c r="AB199" s="470" t="str">
        <f t="shared" si="7"/>
        <v/>
      </c>
      <c r="AC199" s="474" t="str">
        <f t="shared" si="8"/>
        <v/>
      </c>
    </row>
    <row r="200" spans="1:29" ht="19.899999999999999" customHeight="1">
      <c r="A200" s="6">
        <v>189</v>
      </c>
      <c r="B200" s="425" t="str">
        <f>IF(OR(F200=0,F200=""),"",'DAFTAR PELAJAR'!B196)</f>
        <v/>
      </c>
      <c r="C200" s="381" t="str">
        <f>IF(OR(F200=0,F200=""),"",'DAFTAR PELAJAR'!C196)</f>
        <v/>
      </c>
      <c r="D200" s="472" t="str">
        <f>IF(OR(F200=0,F200=""),"",'DAFTAR PELAJAR'!D196)</f>
        <v/>
      </c>
      <c r="E200" s="381" t="str">
        <f>IF(OR(F200=0,F200=""),"",'DAFTAR PELAJAR'!E196)</f>
        <v/>
      </c>
      <c r="F200" s="473" t="str">
        <f>IF('DAFTAR PELAJAR'!J196=0,"",'DAFTAR PELAJAR'!J196)</f>
        <v/>
      </c>
      <c r="G200" s="4" t="str">
        <f>IFERROR(AVERAGE('PB(TEORI)'!$G200,'PB(TEORI)'!$R200,'PB(TEORI)'!$AC200)*PBTEORI1%,"")</f>
        <v/>
      </c>
      <c r="H200" s="456" t="str">
        <f>IFERROR(AVERAGE('PB(TEORI)'!$H200,'PB(TEORI)'!$S200,'PB(TEORI)'!$AD200)*PBTEORI2%,"")</f>
        <v/>
      </c>
      <c r="I200" s="456" t="str">
        <f>IFERROR(AVERAGE('PB(TEORI)'!$I200,'PB(TEORI)'!$T200,'PB(TEORI)'!$AE200)*PBTEORI3%,"")</f>
        <v/>
      </c>
      <c r="J200" s="456" t="str">
        <f>IFERROR(AVERAGE('PB(TEORI)'!$J200,'PB(TEORI)'!$U200,'PB(TEORI)'!$AF200)*PBTEORI4%,"")</f>
        <v/>
      </c>
      <c r="K200" s="456" t="str">
        <f>IFERROR(AVERAGE('PB(TEORI)'!$K200,'PB(TEORI)'!$V200,'PB(TEORI)'!$AG200)*PBTEORI5%,"")</f>
        <v/>
      </c>
      <c r="L200" s="456" t="str">
        <f>IFERROR(AVERAGE('PB(TEORI)'!$L200,'PB(TEORI)'!$W200,'PB(TEORI)'!$AH200)*PBTEORI6%,"")</f>
        <v/>
      </c>
      <c r="M200" s="456" t="str">
        <f>IFERROR(AVERAGE('PB(TEORI)'!$M200,'PB(TEORI)'!$X200,'[2]PB(TEORI'!$AG200)*PBTEORI7%,"")</f>
        <v/>
      </c>
      <c r="N200" s="467" t="str">
        <f>IFERROR(AVERAGE('PB(TEORI)'!$N200,'PB(TEORI)'!$Y200,'PB(TEORI)'!$AJ200)*PBTEORI8%,"")</f>
        <v/>
      </c>
      <c r="O200" s="467" t="str">
        <f>IFERROR(AVERAGE('PB(TEORI)'!$O200,'PB(TEORI)'!$Z200,'PB(TEORI)'!$AK200)*PBTEORI9%,"")</f>
        <v/>
      </c>
      <c r="P200" s="467" t="str">
        <f>IFERROR(AVERAGE('PB(TEORI)'!$P200,'PB(TEORI)'!$AA200,'PB(TEORI)'!$AL200)*PBTEORI10%,"")</f>
        <v/>
      </c>
      <c r="Q200" s="468" t="str">
        <f t="shared" si="6"/>
        <v/>
      </c>
      <c r="R200" s="469" t="str">
        <f>IFERROR(AVERAGE('PB(AMALI)'!$G200,'PB(AMALI)'!$R200,'PB(AMALI)'!$AC200)*PBAMALI1%,"")</f>
        <v/>
      </c>
      <c r="S200" s="469" t="str">
        <f>IFERROR(AVERAGE('PB(AMALI)'!$H200,'PB(AMALI)'!$S200,'PB(AMALI)'!$AD200)*PBAMALI2%,"")</f>
        <v/>
      </c>
      <c r="T200" s="469" t="str">
        <f>IFERROR(AVERAGE('PB(AMALI)'!$I200,'PB(AMALI)'!$T200,'PB(AMALI)'!$AE200)*PBAMALI3%,"")</f>
        <v/>
      </c>
      <c r="U200" s="469" t="str">
        <f>IFERROR(AVERAGE('PB(AMALI)'!$J200,'PB(AMALI)'!$U200,'PB(AMALI)'!$AF200)*PBAMALI4%,"")</f>
        <v/>
      </c>
      <c r="V200" s="469" t="str">
        <f>IFERROR(AVERAGE('PB(AMALI)'!$K200,'PB(AMALI)'!$V200,'PB(AMALI)'!$AG200)*PBAMALI5%,"")</f>
        <v/>
      </c>
      <c r="W200" s="469" t="str">
        <f>IFERROR(AVERAGE('PB(AMALI)'!$L200,'PB(AMALI)'!$W200,'PB(AMALI)'!$AH200)*PBAMALI6%,"")</f>
        <v/>
      </c>
      <c r="X200" s="469" t="str">
        <f>IFERROR(AVERAGE('PB(AMALI)'!$M200,'PB(AMALI)'!$X200,'[3]PB(AMALI'!$AG200)*PBAMALI7%,"")</f>
        <v/>
      </c>
      <c r="Y200" s="469" t="str">
        <f>IFERROR(AVERAGE('PB(AMALI)'!$N200,'PB(AMALI)'!$Y200,'PB(AMALI)'!$AJ200)*PBAMALI8%,"")</f>
        <v/>
      </c>
      <c r="Z200" s="469" t="str">
        <f>IFERROR(AVERAGE('PB(AMALI)'!$O200,'PB(AMALI)'!$Z200,'PB(AMALI)'!$AK200)*PBAMALI9%,"")</f>
        <v/>
      </c>
      <c r="AA200" s="469" t="str">
        <f>IFERROR(AVERAGE('PB(AMALI)'!$P200,'PB(AMALI)'!$AA200,'PB(AMALI)'!$AL200)*PBAMALI10%,"")</f>
        <v/>
      </c>
      <c r="AB200" s="470" t="str">
        <f t="shared" si="7"/>
        <v/>
      </c>
      <c r="AC200" s="474" t="str">
        <f t="shared" si="8"/>
        <v/>
      </c>
    </row>
    <row r="201" spans="1:29" ht="19.899999999999999" customHeight="1">
      <c r="A201" s="6">
        <v>190</v>
      </c>
      <c r="B201" s="425" t="str">
        <f>IF(OR(F201=0,F201=""),"",'DAFTAR PELAJAR'!B197)</f>
        <v/>
      </c>
      <c r="C201" s="381" t="str">
        <f>IF(OR(F201=0,F201=""),"",'DAFTAR PELAJAR'!C197)</f>
        <v/>
      </c>
      <c r="D201" s="472" t="str">
        <f>IF(OR(F201=0,F201=""),"",'DAFTAR PELAJAR'!D197)</f>
        <v/>
      </c>
      <c r="E201" s="381" t="str">
        <f>IF(OR(F201=0,F201=""),"",'DAFTAR PELAJAR'!E197)</f>
        <v/>
      </c>
      <c r="F201" s="473" t="str">
        <f>IF('DAFTAR PELAJAR'!J197=0,"",'DAFTAR PELAJAR'!J197)</f>
        <v/>
      </c>
      <c r="G201" s="4" t="str">
        <f>IFERROR(AVERAGE('PB(TEORI)'!$G201,'PB(TEORI)'!$R201,'PB(TEORI)'!$AC201)*PBTEORI1%,"")</f>
        <v/>
      </c>
      <c r="H201" s="456" t="str">
        <f>IFERROR(AVERAGE('PB(TEORI)'!$H201,'PB(TEORI)'!$S201,'PB(TEORI)'!$AD201)*PBTEORI2%,"")</f>
        <v/>
      </c>
      <c r="I201" s="456" t="str">
        <f>IFERROR(AVERAGE('PB(TEORI)'!$I201,'PB(TEORI)'!$T201,'PB(TEORI)'!$AE201)*PBTEORI3%,"")</f>
        <v/>
      </c>
      <c r="J201" s="456" t="str">
        <f>IFERROR(AVERAGE('PB(TEORI)'!$J201,'PB(TEORI)'!$U201,'PB(TEORI)'!$AF201)*PBTEORI4%,"")</f>
        <v/>
      </c>
      <c r="K201" s="456" t="str">
        <f>IFERROR(AVERAGE('PB(TEORI)'!$K201,'PB(TEORI)'!$V201,'PB(TEORI)'!$AG201)*PBTEORI5%,"")</f>
        <v/>
      </c>
      <c r="L201" s="456" t="str">
        <f>IFERROR(AVERAGE('PB(TEORI)'!$L201,'PB(TEORI)'!$W201,'PB(TEORI)'!$AH201)*PBTEORI6%,"")</f>
        <v/>
      </c>
      <c r="M201" s="456" t="str">
        <f>IFERROR(AVERAGE('PB(TEORI)'!$M201,'PB(TEORI)'!$X201,'[2]PB(TEORI'!$AG201)*PBTEORI7%,"")</f>
        <v/>
      </c>
      <c r="N201" s="467" t="str">
        <f>IFERROR(AVERAGE('PB(TEORI)'!$N201,'PB(TEORI)'!$Y201,'PB(TEORI)'!$AJ201)*PBTEORI8%,"")</f>
        <v/>
      </c>
      <c r="O201" s="467" t="str">
        <f>IFERROR(AVERAGE('PB(TEORI)'!$O201,'PB(TEORI)'!$Z201,'PB(TEORI)'!$AK201)*PBTEORI9%,"")</f>
        <v/>
      </c>
      <c r="P201" s="467" t="str">
        <f>IFERROR(AVERAGE('PB(TEORI)'!$P201,'PB(TEORI)'!$AA201,'PB(TEORI)'!$AL201)*PBTEORI10%,"")</f>
        <v/>
      </c>
      <c r="Q201" s="468" t="str">
        <f t="shared" si="6"/>
        <v/>
      </c>
      <c r="R201" s="469" t="str">
        <f>IFERROR(AVERAGE('PB(AMALI)'!$G201,'PB(AMALI)'!$R201,'PB(AMALI)'!$AC201)*PBAMALI1%,"")</f>
        <v/>
      </c>
      <c r="S201" s="469" t="str">
        <f>IFERROR(AVERAGE('PB(AMALI)'!$H201,'PB(AMALI)'!$S201,'PB(AMALI)'!$AD201)*PBAMALI2%,"")</f>
        <v/>
      </c>
      <c r="T201" s="469" t="str">
        <f>IFERROR(AVERAGE('PB(AMALI)'!$I201,'PB(AMALI)'!$T201,'PB(AMALI)'!$AE201)*PBAMALI3%,"")</f>
        <v/>
      </c>
      <c r="U201" s="469" t="str">
        <f>IFERROR(AVERAGE('PB(AMALI)'!$J201,'PB(AMALI)'!$U201,'PB(AMALI)'!$AF201)*PBAMALI4%,"")</f>
        <v/>
      </c>
      <c r="V201" s="469" t="str">
        <f>IFERROR(AVERAGE('PB(AMALI)'!$K201,'PB(AMALI)'!$V201,'PB(AMALI)'!$AG201)*PBAMALI5%,"")</f>
        <v/>
      </c>
      <c r="W201" s="469" t="str">
        <f>IFERROR(AVERAGE('PB(AMALI)'!$L201,'PB(AMALI)'!$W201,'PB(AMALI)'!$AH201)*PBAMALI6%,"")</f>
        <v/>
      </c>
      <c r="X201" s="469" t="str">
        <f>IFERROR(AVERAGE('PB(AMALI)'!$M201,'PB(AMALI)'!$X201,'[3]PB(AMALI'!$AG201)*PBAMALI7%,"")</f>
        <v/>
      </c>
      <c r="Y201" s="469" t="str">
        <f>IFERROR(AVERAGE('PB(AMALI)'!$N201,'PB(AMALI)'!$Y201,'PB(AMALI)'!$AJ201)*PBAMALI8%,"")</f>
        <v/>
      </c>
      <c r="Z201" s="469" t="str">
        <f>IFERROR(AVERAGE('PB(AMALI)'!$O201,'PB(AMALI)'!$Z201,'PB(AMALI)'!$AK201)*PBAMALI9%,"")</f>
        <v/>
      </c>
      <c r="AA201" s="469" t="str">
        <f>IFERROR(AVERAGE('PB(AMALI)'!$P201,'PB(AMALI)'!$AA201,'PB(AMALI)'!$AL201)*PBAMALI10%,"")</f>
        <v/>
      </c>
      <c r="AB201" s="470" t="str">
        <f t="shared" si="7"/>
        <v/>
      </c>
      <c r="AC201" s="474" t="str">
        <f t="shared" si="8"/>
        <v/>
      </c>
    </row>
    <row r="202" spans="1:29" ht="19.899999999999999" customHeight="1">
      <c r="A202" s="6">
        <v>191</v>
      </c>
      <c r="B202" s="425" t="str">
        <f>IF(OR(F202=0,F202=""),"",'DAFTAR PELAJAR'!B198)</f>
        <v/>
      </c>
      <c r="C202" s="381" t="str">
        <f>IF(OR(F202=0,F202=""),"",'DAFTAR PELAJAR'!C198)</f>
        <v/>
      </c>
      <c r="D202" s="472" t="str">
        <f>IF(OR(F202=0,F202=""),"",'DAFTAR PELAJAR'!D198)</f>
        <v/>
      </c>
      <c r="E202" s="381" t="str">
        <f>IF(OR(F202=0,F202=""),"",'DAFTAR PELAJAR'!E198)</f>
        <v/>
      </c>
      <c r="F202" s="473" t="str">
        <f>IF('DAFTAR PELAJAR'!J198=0,"",'DAFTAR PELAJAR'!J198)</f>
        <v/>
      </c>
      <c r="G202" s="4" t="str">
        <f>IFERROR(AVERAGE('PB(TEORI)'!$G202,'PB(TEORI)'!$R202,'PB(TEORI)'!$AC202)*PBTEORI1%,"")</f>
        <v/>
      </c>
      <c r="H202" s="456" t="str">
        <f>IFERROR(AVERAGE('PB(TEORI)'!$H202,'PB(TEORI)'!$S202,'PB(TEORI)'!$AD202)*PBTEORI2%,"")</f>
        <v/>
      </c>
      <c r="I202" s="456" t="str">
        <f>IFERROR(AVERAGE('PB(TEORI)'!$I202,'PB(TEORI)'!$T202,'PB(TEORI)'!$AE202)*PBTEORI3%,"")</f>
        <v/>
      </c>
      <c r="J202" s="456" t="str">
        <f>IFERROR(AVERAGE('PB(TEORI)'!$J202,'PB(TEORI)'!$U202,'PB(TEORI)'!$AF202)*PBTEORI4%,"")</f>
        <v/>
      </c>
      <c r="K202" s="456" t="str">
        <f>IFERROR(AVERAGE('PB(TEORI)'!$K202,'PB(TEORI)'!$V202,'PB(TEORI)'!$AG202)*PBTEORI5%,"")</f>
        <v/>
      </c>
      <c r="L202" s="456" t="str">
        <f>IFERROR(AVERAGE('PB(TEORI)'!$L202,'PB(TEORI)'!$W202,'PB(TEORI)'!$AH202)*PBTEORI6%,"")</f>
        <v/>
      </c>
      <c r="M202" s="456" t="str">
        <f>IFERROR(AVERAGE('PB(TEORI)'!$M202,'PB(TEORI)'!$X202,'[2]PB(TEORI'!$AG202)*PBTEORI7%,"")</f>
        <v/>
      </c>
      <c r="N202" s="467" t="str">
        <f>IFERROR(AVERAGE('PB(TEORI)'!$N202,'PB(TEORI)'!$Y202,'PB(TEORI)'!$AJ202)*PBTEORI8%,"")</f>
        <v/>
      </c>
      <c r="O202" s="467" t="str">
        <f>IFERROR(AVERAGE('PB(TEORI)'!$O202,'PB(TEORI)'!$Z202,'PB(TEORI)'!$AK202)*PBTEORI9%,"")</f>
        <v/>
      </c>
      <c r="P202" s="467" t="str">
        <f>IFERROR(AVERAGE('PB(TEORI)'!$P202,'PB(TEORI)'!$AA202,'PB(TEORI)'!$AL202)*PBTEORI10%,"")</f>
        <v/>
      </c>
      <c r="Q202" s="468" t="str">
        <f t="shared" si="6"/>
        <v/>
      </c>
      <c r="R202" s="469" t="str">
        <f>IFERROR(AVERAGE('PB(AMALI)'!$G202,'PB(AMALI)'!$R202,'PB(AMALI)'!$AC202)*PBAMALI1%,"")</f>
        <v/>
      </c>
      <c r="S202" s="469" t="str">
        <f>IFERROR(AVERAGE('PB(AMALI)'!$H202,'PB(AMALI)'!$S202,'PB(AMALI)'!$AD202)*PBAMALI2%,"")</f>
        <v/>
      </c>
      <c r="T202" s="469" t="str">
        <f>IFERROR(AVERAGE('PB(AMALI)'!$I202,'PB(AMALI)'!$T202,'PB(AMALI)'!$AE202)*PBAMALI3%,"")</f>
        <v/>
      </c>
      <c r="U202" s="469" t="str">
        <f>IFERROR(AVERAGE('PB(AMALI)'!$J202,'PB(AMALI)'!$U202,'PB(AMALI)'!$AF202)*PBAMALI4%,"")</f>
        <v/>
      </c>
      <c r="V202" s="469" t="str">
        <f>IFERROR(AVERAGE('PB(AMALI)'!$K202,'PB(AMALI)'!$V202,'PB(AMALI)'!$AG202)*PBAMALI5%,"")</f>
        <v/>
      </c>
      <c r="W202" s="469" t="str">
        <f>IFERROR(AVERAGE('PB(AMALI)'!$L202,'PB(AMALI)'!$W202,'PB(AMALI)'!$AH202)*PBAMALI6%,"")</f>
        <v/>
      </c>
      <c r="X202" s="469" t="str">
        <f>IFERROR(AVERAGE('PB(AMALI)'!$M202,'PB(AMALI)'!$X202,'[3]PB(AMALI'!$AG202)*PBAMALI7%,"")</f>
        <v/>
      </c>
      <c r="Y202" s="469" t="str">
        <f>IFERROR(AVERAGE('PB(AMALI)'!$N202,'PB(AMALI)'!$Y202,'PB(AMALI)'!$AJ202)*PBAMALI8%,"")</f>
        <v/>
      </c>
      <c r="Z202" s="469" t="str">
        <f>IFERROR(AVERAGE('PB(AMALI)'!$O202,'PB(AMALI)'!$Z202,'PB(AMALI)'!$AK202)*PBAMALI9%,"")</f>
        <v/>
      </c>
      <c r="AA202" s="469" t="str">
        <f>IFERROR(AVERAGE('PB(AMALI)'!$P202,'PB(AMALI)'!$AA202,'PB(AMALI)'!$AL202)*PBAMALI10%,"")</f>
        <v/>
      </c>
      <c r="AB202" s="470" t="str">
        <f t="shared" si="7"/>
        <v/>
      </c>
      <c r="AC202" s="474" t="str">
        <f t="shared" si="8"/>
        <v/>
      </c>
    </row>
    <row r="203" spans="1:29" ht="19.899999999999999" customHeight="1">
      <c r="A203" s="6">
        <v>192</v>
      </c>
      <c r="B203" s="425" t="str">
        <f>IF(OR(F203=0,F203=""),"",'DAFTAR PELAJAR'!B199)</f>
        <v/>
      </c>
      <c r="C203" s="381" t="str">
        <f>IF(OR(F203=0,F203=""),"",'DAFTAR PELAJAR'!C199)</f>
        <v/>
      </c>
      <c r="D203" s="472" t="str">
        <f>IF(OR(F203=0,F203=""),"",'DAFTAR PELAJAR'!D199)</f>
        <v/>
      </c>
      <c r="E203" s="381" t="str">
        <f>IF(OR(F203=0,F203=""),"",'DAFTAR PELAJAR'!E199)</f>
        <v/>
      </c>
      <c r="F203" s="473" t="str">
        <f>IF('DAFTAR PELAJAR'!J199=0,"",'DAFTAR PELAJAR'!J199)</f>
        <v/>
      </c>
      <c r="G203" s="4" t="str">
        <f>IFERROR(AVERAGE('PB(TEORI)'!$G203,'PB(TEORI)'!$R203,'PB(TEORI)'!$AC203)*PBTEORI1%,"")</f>
        <v/>
      </c>
      <c r="H203" s="456" t="str">
        <f>IFERROR(AVERAGE('PB(TEORI)'!$H203,'PB(TEORI)'!$S203,'PB(TEORI)'!$AD203)*PBTEORI2%,"")</f>
        <v/>
      </c>
      <c r="I203" s="456" t="str">
        <f>IFERROR(AVERAGE('PB(TEORI)'!$I203,'PB(TEORI)'!$T203,'PB(TEORI)'!$AE203)*PBTEORI3%,"")</f>
        <v/>
      </c>
      <c r="J203" s="456" t="str">
        <f>IFERROR(AVERAGE('PB(TEORI)'!$J203,'PB(TEORI)'!$U203,'PB(TEORI)'!$AF203)*PBTEORI4%,"")</f>
        <v/>
      </c>
      <c r="K203" s="456" t="str">
        <f>IFERROR(AVERAGE('PB(TEORI)'!$K203,'PB(TEORI)'!$V203,'PB(TEORI)'!$AG203)*PBTEORI5%,"")</f>
        <v/>
      </c>
      <c r="L203" s="456" t="str">
        <f>IFERROR(AVERAGE('PB(TEORI)'!$L203,'PB(TEORI)'!$W203,'PB(TEORI)'!$AH203)*PBTEORI6%,"")</f>
        <v/>
      </c>
      <c r="M203" s="456" t="str">
        <f>IFERROR(AVERAGE('PB(TEORI)'!$M203,'PB(TEORI)'!$X203,'[2]PB(TEORI'!$AG203)*PBTEORI7%,"")</f>
        <v/>
      </c>
      <c r="N203" s="467" t="str">
        <f>IFERROR(AVERAGE('PB(TEORI)'!$N203,'PB(TEORI)'!$Y203,'PB(TEORI)'!$AJ203)*PBTEORI8%,"")</f>
        <v/>
      </c>
      <c r="O203" s="467" t="str">
        <f>IFERROR(AVERAGE('PB(TEORI)'!$O203,'PB(TEORI)'!$Z203,'PB(TEORI)'!$AK203)*PBTEORI9%,"")</f>
        <v/>
      </c>
      <c r="P203" s="467" t="str">
        <f>IFERROR(AVERAGE('PB(TEORI)'!$P203,'PB(TEORI)'!$AA203,'PB(TEORI)'!$AL203)*PBTEORI10%,"")</f>
        <v/>
      </c>
      <c r="Q203" s="468" t="str">
        <f t="shared" si="6"/>
        <v/>
      </c>
      <c r="R203" s="469" t="str">
        <f>IFERROR(AVERAGE('PB(AMALI)'!$G203,'PB(AMALI)'!$R203,'PB(AMALI)'!$AC203)*PBAMALI1%,"")</f>
        <v/>
      </c>
      <c r="S203" s="469" t="str">
        <f>IFERROR(AVERAGE('PB(AMALI)'!$H203,'PB(AMALI)'!$S203,'PB(AMALI)'!$AD203)*PBAMALI2%,"")</f>
        <v/>
      </c>
      <c r="T203" s="469" t="str">
        <f>IFERROR(AVERAGE('PB(AMALI)'!$I203,'PB(AMALI)'!$T203,'PB(AMALI)'!$AE203)*PBAMALI3%,"")</f>
        <v/>
      </c>
      <c r="U203" s="469" t="str">
        <f>IFERROR(AVERAGE('PB(AMALI)'!$J203,'PB(AMALI)'!$U203,'PB(AMALI)'!$AF203)*PBAMALI4%,"")</f>
        <v/>
      </c>
      <c r="V203" s="469" t="str">
        <f>IFERROR(AVERAGE('PB(AMALI)'!$K203,'PB(AMALI)'!$V203,'PB(AMALI)'!$AG203)*PBAMALI5%,"")</f>
        <v/>
      </c>
      <c r="W203" s="469" t="str">
        <f>IFERROR(AVERAGE('PB(AMALI)'!$L203,'PB(AMALI)'!$W203,'PB(AMALI)'!$AH203)*PBAMALI6%,"")</f>
        <v/>
      </c>
      <c r="X203" s="469" t="str">
        <f>IFERROR(AVERAGE('PB(AMALI)'!$M203,'PB(AMALI)'!$X203,'[3]PB(AMALI'!$AG203)*PBAMALI7%,"")</f>
        <v/>
      </c>
      <c r="Y203" s="469" t="str">
        <f>IFERROR(AVERAGE('PB(AMALI)'!$N203,'PB(AMALI)'!$Y203,'PB(AMALI)'!$AJ203)*PBAMALI8%,"")</f>
        <v/>
      </c>
      <c r="Z203" s="469" t="str">
        <f>IFERROR(AVERAGE('PB(AMALI)'!$O203,'PB(AMALI)'!$Z203,'PB(AMALI)'!$AK203)*PBAMALI9%,"")</f>
        <v/>
      </c>
      <c r="AA203" s="469" t="str">
        <f>IFERROR(AVERAGE('PB(AMALI)'!$P203,'PB(AMALI)'!$AA203,'PB(AMALI)'!$AL203)*PBAMALI10%,"")</f>
        <v/>
      </c>
      <c r="AB203" s="470" t="str">
        <f t="shared" si="7"/>
        <v/>
      </c>
      <c r="AC203" s="474" t="str">
        <f t="shared" si="8"/>
        <v/>
      </c>
    </row>
    <row r="204" spans="1:29" ht="19.899999999999999" customHeight="1">
      <c r="A204" s="6">
        <v>193</v>
      </c>
      <c r="B204" s="425" t="str">
        <f>IF(OR(F204=0,F204=""),"",'DAFTAR PELAJAR'!B200)</f>
        <v/>
      </c>
      <c r="C204" s="381" t="str">
        <f>IF(OR(F204=0,F204=""),"",'DAFTAR PELAJAR'!C200)</f>
        <v/>
      </c>
      <c r="D204" s="472" t="str">
        <f>IF(OR(F204=0,F204=""),"",'DAFTAR PELAJAR'!D200)</f>
        <v/>
      </c>
      <c r="E204" s="381" t="str">
        <f>IF(OR(F204=0,F204=""),"",'DAFTAR PELAJAR'!E200)</f>
        <v/>
      </c>
      <c r="F204" s="473" t="str">
        <f>IF('DAFTAR PELAJAR'!J200=0,"",'DAFTAR PELAJAR'!J200)</f>
        <v/>
      </c>
      <c r="G204" s="4" t="str">
        <f>IFERROR(AVERAGE('PB(TEORI)'!$G204,'PB(TEORI)'!$R204,'PB(TEORI)'!$AC204)*PBTEORI1%,"")</f>
        <v/>
      </c>
      <c r="H204" s="456" t="str">
        <f>IFERROR(AVERAGE('PB(TEORI)'!$H204,'PB(TEORI)'!$S204,'PB(TEORI)'!$AD204)*PBTEORI2%,"")</f>
        <v/>
      </c>
      <c r="I204" s="456" t="str">
        <f>IFERROR(AVERAGE('PB(TEORI)'!$I204,'PB(TEORI)'!$T204,'PB(TEORI)'!$AE204)*PBTEORI3%,"")</f>
        <v/>
      </c>
      <c r="J204" s="456" t="str">
        <f>IFERROR(AVERAGE('PB(TEORI)'!$J204,'PB(TEORI)'!$U204,'PB(TEORI)'!$AF204)*PBTEORI4%,"")</f>
        <v/>
      </c>
      <c r="K204" s="456" t="str">
        <f>IFERROR(AVERAGE('PB(TEORI)'!$K204,'PB(TEORI)'!$V204,'PB(TEORI)'!$AG204)*PBTEORI5%,"")</f>
        <v/>
      </c>
      <c r="L204" s="456" t="str">
        <f>IFERROR(AVERAGE('PB(TEORI)'!$L204,'PB(TEORI)'!$W204,'PB(TEORI)'!$AH204)*PBTEORI6%,"")</f>
        <v/>
      </c>
      <c r="M204" s="456" t="str">
        <f>IFERROR(AVERAGE('PB(TEORI)'!$M204,'PB(TEORI)'!$X204,'[2]PB(TEORI'!$AG204)*PBTEORI7%,"")</f>
        <v/>
      </c>
      <c r="N204" s="467" t="str">
        <f>IFERROR(AVERAGE('PB(TEORI)'!$N204,'PB(TEORI)'!$Y204,'PB(TEORI)'!$AJ204)*PBTEORI8%,"")</f>
        <v/>
      </c>
      <c r="O204" s="467" t="str">
        <f>IFERROR(AVERAGE('PB(TEORI)'!$O204,'PB(TEORI)'!$Z204,'PB(TEORI)'!$AK204)*PBTEORI9%,"")</f>
        <v/>
      </c>
      <c r="P204" s="467" t="str">
        <f>IFERROR(AVERAGE('PB(TEORI)'!$P204,'PB(TEORI)'!$AA204,'PB(TEORI)'!$AL204)*PBTEORI10%,"")</f>
        <v/>
      </c>
      <c r="Q204" s="468" t="str">
        <f t="shared" si="6"/>
        <v/>
      </c>
      <c r="R204" s="469" t="str">
        <f>IFERROR(AVERAGE('PB(AMALI)'!$G204,'PB(AMALI)'!$R204,'PB(AMALI)'!$AC204)*PBAMALI1%,"")</f>
        <v/>
      </c>
      <c r="S204" s="469" t="str">
        <f>IFERROR(AVERAGE('PB(AMALI)'!$H204,'PB(AMALI)'!$S204,'PB(AMALI)'!$AD204)*PBAMALI2%,"")</f>
        <v/>
      </c>
      <c r="T204" s="469" t="str">
        <f>IFERROR(AVERAGE('PB(AMALI)'!$I204,'PB(AMALI)'!$T204,'PB(AMALI)'!$AE204)*PBAMALI3%,"")</f>
        <v/>
      </c>
      <c r="U204" s="469" t="str">
        <f>IFERROR(AVERAGE('PB(AMALI)'!$J204,'PB(AMALI)'!$U204,'PB(AMALI)'!$AF204)*PBAMALI4%,"")</f>
        <v/>
      </c>
      <c r="V204" s="469" t="str">
        <f>IFERROR(AVERAGE('PB(AMALI)'!$K204,'PB(AMALI)'!$V204,'PB(AMALI)'!$AG204)*PBAMALI5%,"")</f>
        <v/>
      </c>
      <c r="W204" s="469" t="str">
        <f>IFERROR(AVERAGE('PB(AMALI)'!$L204,'PB(AMALI)'!$W204,'PB(AMALI)'!$AH204)*PBAMALI6%,"")</f>
        <v/>
      </c>
      <c r="X204" s="469" t="str">
        <f>IFERROR(AVERAGE('PB(AMALI)'!$M204,'PB(AMALI)'!$X204,'[3]PB(AMALI'!$AG204)*PBAMALI7%,"")</f>
        <v/>
      </c>
      <c r="Y204" s="469" t="str">
        <f>IFERROR(AVERAGE('PB(AMALI)'!$N204,'PB(AMALI)'!$Y204,'PB(AMALI)'!$AJ204)*PBAMALI8%,"")</f>
        <v/>
      </c>
      <c r="Z204" s="469" t="str">
        <f>IFERROR(AVERAGE('PB(AMALI)'!$O204,'PB(AMALI)'!$Z204,'PB(AMALI)'!$AK204)*PBAMALI9%,"")</f>
        <v/>
      </c>
      <c r="AA204" s="469" t="str">
        <f>IFERROR(AVERAGE('PB(AMALI)'!$P204,'PB(AMALI)'!$AA204,'PB(AMALI)'!$AL204)*PBAMALI10%,"")</f>
        <v/>
      </c>
      <c r="AB204" s="470" t="str">
        <f t="shared" si="7"/>
        <v/>
      </c>
      <c r="AC204" s="474" t="str">
        <f t="shared" si="8"/>
        <v/>
      </c>
    </row>
    <row r="205" spans="1:29" ht="19.899999999999999" customHeight="1">
      <c r="A205" s="6">
        <v>194</v>
      </c>
      <c r="B205" s="425" t="str">
        <f>IF(OR(F205=0,F205=""),"",'DAFTAR PELAJAR'!B201)</f>
        <v/>
      </c>
      <c r="C205" s="381" t="str">
        <f>IF(OR(F205=0,F205=""),"",'DAFTAR PELAJAR'!C201)</f>
        <v/>
      </c>
      <c r="D205" s="472" t="str">
        <f>IF(OR(F205=0,F205=""),"",'DAFTAR PELAJAR'!D201)</f>
        <v/>
      </c>
      <c r="E205" s="381" t="str">
        <f>IF(OR(F205=0,F205=""),"",'DAFTAR PELAJAR'!E201)</f>
        <v/>
      </c>
      <c r="F205" s="473" t="str">
        <f>IF('DAFTAR PELAJAR'!J201=0,"",'DAFTAR PELAJAR'!J201)</f>
        <v/>
      </c>
      <c r="G205" s="4" t="str">
        <f>IFERROR(AVERAGE('PB(TEORI)'!$G205,'PB(TEORI)'!$R205,'PB(TEORI)'!$AC205)*PBTEORI1%,"")</f>
        <v/>
      </c>
      <c r="H205" s="456" t="str">
        <f>IFERROR(AVERAGE('PB(TEORI)'!$H205,'PB(TEORI)'!$S205,'PB(TEORI)'!$AD205)*PBTEORI2%,"")</f>
        <v/>
      </c>
      <c r="I205" s="456" t="str">
        <f>IFERROR(AVERAGE('PB(TEORI)'!$I205,'PB(TEORI)'!$T205,'PB(TEORI)'!$AE205)*PBTEORI3%,"")</f>
        <v/>
      </c>
      <c r="J205" s="456" t="str">
        <f>IFERROR(AVERAGE('PB(TEORI)'!$J205,'PB(TEORI)'!$U205,'PB(TEORI)'!$AF205)*PBTEORI4%,"")</f>
        <v/>
      </c>
      <c r="K205" s="456" t="str">
        <f>IFERROR(AVERAGE('PB(TEORI)'!$K205,'PB(TEORI)'!$V205,'PB(TEORI)'!$AG205)*PBTEORI5%,"")</f>
        <v/>
      </c>
      <c r="L205" s="456" t="str">
        <f>IFERROR(AVERAGE('PB(TEORI)'!$L205,'PB(TEORI)'!$W205,'PB(TEORI)'!$AH205)*PBTEORI6%,"")</f>
        <v/>
      </c>
      <c r="M205" s="456" t="str">
        <f>IFERROR(AVERAGE('PB(TEORI)'!$M205,'PB(TEORI)'!$X205,'[2]PB(TEORI'!$AG205)*PBTEORI7%,"")</f>
        <v/>
      </c>
      <c r="N205" s="467" t="str">
        <f>IFERROR(AVERAGE('PB(TEORI)'!$N205,'PB(TEORI)'!$Y205,'PB(TEORI)'!$AJ205)*PBTEORI8%,"")</f>
        <v/>
      </c>
      <c r="O205" s="467" t="str">
        <f>IFERROR(AVERAGE('PB(TEORI)'!$O205,'PB(TEORI)'!$Z205,'PB(TEORI)'!$AK205)*PBTEORI9%,"")</f>
        <v/>
      </c>
      <c r="P205" s="467" t="str">
        <f>IFERROR(AVERAGE('PB(TEORI)'!$P205,'PB(TEORI)'!$AA205,'PB(TEORI)'!$AL205)*PBTEORI10%,"")</f>
        <v/>
      </c>
      <c r="Q205" s="468" t="str">
        <f t="shared" ref="Q205:Q261" si="9">IF(SUM(G205:P205)=0,"",SUM(G205:P205))</f>
        <v/>
      </c>
      <c r="R205" s="469" t="str">
        <f>IFERROR(AVERAGE('PB(AMALI)'!$G205,'PB(AMALI)'!$R205,'PB(AMALI)'!$AC205)*PBAMALI1%,"")</f>
        <v/>
      </c>
      <c r="S205" s="469" t="str">
        <f>IFERROR(AVERAGE('PB(AMALI)'!$H205,'PB(AMALI)'!$S205,'PB(AMALI)'!$AD205)*PBAMALI2%,"")</f>
        <v/>
      </c>
      <c r="T205" s="469" t="str">
        <f>IFERROR(AVERAGE('PB(AMALI)'!$I205,'PB(AMALI)'!$T205,'PB(AMALI)'!$AE205)*PBAMALI3%,"")</f>
        <v/>
      </c>
      <c r="U205" s="469" t="str">
        <f>IFERROR(AVERAGE('PB(AMALI)'!$J205,'PB(AMALI)'!$U205,'PB(AMALI)'!$AF205)*PBAMALI4%,"")</f>
        <v/>
      </c>
      <c r="V205" s="469" t="str">
        <f>IFERROR(AVERAGE('PB(AMALI)'!$K205,'PB(AMALI)'!$V205,'PB(AMALI)'!$AG205)*PBAMALI5%,"")</f>
        <v/>
      </c>
      <c r="W205" s="469" t="str">
        <f>IFERROR(AVERAGE('PB(AMALI)'!$L205,'PB(AMALI)'!$W205,'PB(AMALI)'!$AH205)*PBAMALI6%,"")</f>
        <v/>
      </c>
      <c r="X205" s="469" t="str">
        <f>IFERROR(AVERAGE('PB(AMALI)'!$M205,'PB(AMALI)'!$X205,'[3]PB(AMALI'!$AG205)*PBAMALI7%,"")</f>
        <v/>
      </c>
      <c r="Y205" s="469" t="str">
        <f>IFERROR(AVERAGE('PB(AMALI)'!$N205,'PB(AMALI)'!$Y205,'PB(AMALI)'!$AJ205)*PBAMALI8%,"")</f>
        <v/>
      </c>
      <c r="Z205" s="469" t="str">
        <f>IFERROR(AVERAGE('PB(AMALI)'!$O205,'PB(AMALI)'!$Z205,'PB(AMALI)'!$AK205)*PBAMALI9%,"")</f>
        <v/>
      </c>
      <c r="AA205" s="469" t="str">
        <f>IFERROR(AVERAGE('PB(AMALI)'!$P205,'PB(AMALI)'!$AA205,'PB(AMALI)'!$AL205)*PBAMALI10%,"")</f>
        <v/>
      </c>
      <c r="AB205" s="470" t="str">
        <f t="shared" si="7"/>
        <v/>
      </c>
      <c r="AC205" s="474" t="str">
        <f t="shared" si="8"/>
        <v/>
      </c>
    </row>
    <row r="206" spans="1:29" ht="19.899999999999999" customHeight="1">
      <c r="A206" s="6">
        <v>195</v>
      </c>
      <c r="B206" s="425" t="str">
        <f>IF(OR(F206=0,F206=""),"",'DAFTAR PELAJAR'!B202)</f>
        <v/>
      </c>
      <c r="C206" s="381" t="str">
        <f>IF(OR(F206=0,F206=""),"",'DAFTAR PELAJAR'!C202)</f>
        <v/>
      </c>
      <c r="D206" s="472" t="str">
        <f>IF(OR(F206=0,F206=""),"",'DAFTAR PELAJAR'!D202)</f>
        <v/>
      </c>
      <c r="E206" s="381" t="str">
        <f>IF(OR(F206=0,F206=""),"",'DAFTAR PELAJAR'!E202)</f>
        <v/>
      </c>
      <c r="F206" s="473" t="str">
        <f>IF('DAFTAR PELAJAR'!J202=0,"",'DAFTAR PELAJAR'!J202)</f>
        <v/>
      </c>
      <c r="G206" s="4" t="str">
        <f>IFERROR(AVERAGE('PB(TEORI)'!$G206,'PB(TEORI)'!$R206,'PB(TEORI)'!$AC206)*PBTEORI1%,"")</f>
        <v/>
      </c>
      <c r="H206" s="456" t="str">
        <f>IFERROR(AVERAGE('PB(TEORI)'!$H206,'PB(TEORI)'!$S206,'PB(TEORI)'!$AD206)*PBTEORI2%,"")</f>
        <v/>
      </c>
      <c r="I206" s="456" t="str">
        <f>IFERROR(AVERAGE('PB(TEORI)'!$I206,'PB(TEORI)'!$T206,'PB(TEORI)'!$AE206)*PBTEORI3%,"")</f>
        <v/>
      </c>
      <c r="J206" s="456" t="str">
        <f>IFERROR(AVERAGE('PB(TEORI)'!$J206,'PB(TEORI)'!$U206,'PB(TEORI)'!$AF206)*PBTEORI4%,"")</f>
        <v/>
      </c>
      <c r="K206" s="456" t="str">
        <f>IFERROR(AVERAGE('PB(TEORI)'!$K206,'PB(TEORI)'!$V206,'PB(TEORI)'!$AG206)*PBTEORI5%,"")</f>
        <v/>
      </c>
      <c r="L206" s="456" t="str">
        <f>IFERROR(AVERAGE('PB(TEORI)'!$L206,'PB(TEORI)'!$W206,'PB(TEORI)'!$AH206)*PBTEORI6%,"")</f>
        <v/>
      </c>
      <c r="M206" s="456" t="str">
        <f>IFERROR(AVERAGE('PB(TEORI)'!$M206,'PB(TEORI)'!$X206,'[2]PB(TEORI'!$AG206)*PBTEORI7%,"")</f>
        <v/>
      </c>
      <c r="N206" s="467" t="str">
        <f>IFERROR(AVERAGE('PB(TEORI)'!$N206,'PB(TEORI)'!$Y206,'PB(TEORI)'!$AJ206)*PBTEORI8%,"")</f>
        <v/>
      </c>
      <c r="O206" s="467" t="str">
        <f>IFERROR(AVERAGE('PB(TEORI)'!$O206,'PB(TEORI)'!$Z206,'PB(TEORI)'!$AK206)*PBTEORI9%,"")</f>
        <v/>
      </c>
      <c r="P206" s="467" t="str">
        <f>IFERROR(AVERAGE('PB(TEORI)'!$P206,'PB(TEORI)'!$AA206,'PB(TEORI)'!$AL206)*PBTEORI10%,"")</f>
        <v/>
      </c>
      <c r="Q206" s="468" t="str">
        <f t="shared" si="9"/>
        <v/>
      </c>
      <c r="R206" s="469" t="str">
        <f>IFERROR(AVERAGE('PB(AMALI)'!$G206,'PB(AMALI)'!$R206,'PB(AMALI)'!$AC206)*PBAMALI1%,"")</f>
        <v/>
      </c>
      <c r="S206" s="469" t="str">
        <f>IFERROR(AVERAGE('PB(AMALI)'!$H206,'PB(AMALI)'!$S206,'PB(AMALI)'!$AD206)*PBAMALI2%,"")</f>
        <v/>
      </c>
      <c r="T206" s="469" t="str">
        <f>IFERROR(AVERAGE('PB(AMALI)'!$I206,'PB(AMALI)'!$T206,'PB(AMALI)'!$AE206)*PBAMALI3%,"")</f>
        <v/>
      </c>
      <c r="U206" s="469" t="str">
        <f>IFERROR(AVERAGE('PB(AMALI)'!$J206,'PB(AMALI)'!$U206,'PB(AMALI)'!$AF206)*PBAMALI4%,"")</f>
        <v/>
      </c>
      <c r="V206" s="469" t="str">
        <f>IFERROR(AVERAGE('PB(AMALI)'!$K206,'PB(AMALI)'!$V206,'PB(AMALI)'!$AG206)*PBAMALI5%,"")</f>
        <v/>
      </c>
      <c r="W206" s="469" t="str">
        <f>IFERROR(AVERAGE('PB(AMALI)'!$L206,'PB(AMALI)'!$W206,'PB(AMALI)'!$AH206)*PBAMALI6%,"")</f>
        <v/>
      </c>
      <c r="X206" s="469" t="str">
        <f>IFERROR(AVERAGE('PB(AMALI)'!$M206,'PB(AMALI)'!$X206,'[3]PB(AMALI'!$AG206)*PBAMALI7%,"")</f>
        <v/>
      </c>
      <c r="Y206" s="469" t="str">
        <f>IFERROR(AVERAGE('PB(AMALI)'!$N206,'PB(AMALI)'!$Y206,'PB(AMALI)'!$AJ206)*PBAMALI8%,"")</f>
        <v/>
      </c>
      <c r="Z206" s="469" t="str">
        <f>IFERROR(AVERAGE('PB(AMALI)'!$O206,'PB(AMALI)'!$Z206,'PB(AMALI)'!$AK206)*PBAMALI9%,"")</f>
        <v/>
      </c>
      <c r="AA206" s="469" t="str">
        <f>IFERROR(AVERAGE('PB(AMALI)'!$P206,'PB(AMALI)'!$AA206,'PB(AMALI)'!$AL206)*PBAMALI10%,"")</f>
        <v/>
      </c>
      <c r="AB206" s="470" t="str">
        <f t="shared" ref="AB206:AB261" si="10">IF(SUM(R206:AA206)=0,"",SUM(R206:AA206))</f>
        <v/>
      </c>
      <c r="AC206" s="474" t="str">
        <f t="shared" ref="AC206:AC261" si="11">IF(SUM(Q206,AB206)=0,"",SUM(Q206,AB206))</f>
        <v/>
      </c>
    </row>
    <row r="207" spans="1:29" ht="19.899999999999999" customHeight="1">
      <c r="A207" s="6">
        <v>196</v>
      </c>
      <c r="B207" s="425" t="str">
        <f>IF(OR(F207=0,F207=""),"",'DAFTAR PELAJAR'!B203)</f>
        <v/>
      </c>
      <c r="C207" s="381" t="str">
        <f>IF(OR(F207=0,F207=""),"",'DAFTAR PELAJAR'!C203)</f>
        <v/>
      </c>
      <c r="D207" s="472" t="str">
        <f>IF(OR(F207=0,F207=""),"",'DAFTAR PELAJAR'!D203)</f>
        <v/>
      </c>
      <c r="E207" s="381" t="str">
        <f>IF(OR(F207=0,F207=""),"",'DAFTAR PELAJAR'!E203)</f>
        <v/>
      </c>
      <c r="F207" s="473" t="str">
        <f>IF('DAFTAR PELAJAR'!J203=0,"",'DAFTAR PELAJAR'!J203)</f>
        <v/>
      </c>
      <c r="G207" s="4" t="str">
        <f>IFERROR(AVERAGE('PB(TEORI)'!$G207,'PB(TEORI)'!$R207,'PB(TEORI)'!$AC207)*PBTEORI1%,"")</f>
        <v/>
      </c>
      <c r="H207" s="456" t="str">
        <f>IFERROR(AVERAGE('PB(TEORI)'!$H207,'PB(TEORI)'!$S207,'PB(TEORI)'!$AD207)*PBTEORI2%,"")</f>
        <v/>
      </c>
      <c r="I207" s="456" t="str">
        <f>IFERROR(AVERAGE('PB(TEORI)'!$I207,'PB(TEORI)'!$T207,'PB(TEORI)'!$AE207)*PBTEORI3%,"")</f>
        <v/>
      </c>
      <c r="J207" s="456" t="str">
        <f>IFERROR(AVERAGE('PB(TEORI)'!$J207,'PB(TEORI)'!$U207,'PB(TEORI)'!$AF207)*PBTEORI4%,"")</f>
        <v/>
      </c>
      <c r="K207" s="456" t="str">
        <f>IFERROR(AVERAGE('PB(TEORI)'!$K207,'PB(TEORI)'!$V207,'PB(TEORI)'!$AG207)*PBTEORI5%,"")</f>
        <v/>
      </c>
      <c r="L207" s="456" t="str">
        <f>IFERROR(AVERAGE('PB(TEORI)'!$L207,'PB(TEORI)'!$W207,'PB(TEORI)'!$AH207)*PBTEORI6%,"")</f>
        <v/>
      </c>
      <c r="M207" s="456" t="str">
        <f>IFERROR(AVERAGE('PB(TEORI)'!$M207,'PB(TEORI)'!$X207,'[2]PB(TEORI'!$AG207)*PBTEORI7%,"")</f>
        <v/>
      </c>
      <c r="N207" s="467" t="str">
        <f>IFERROR(AVERAGE('PB(TEORI)'!$N207,'PB(TEORI)'!$Y207,'PB(TEORI)'!$AJ207)*PBTEORI8%,"")</f>
        <v/>
      </c>
      <c r="O207" s="467" t="str">
        <f>IFERROR(AVERAGE('PB(TEORI)'!$O207,'PB(TEORI)'!$Z207,'PB(TEORI)'!$AK207)*PBTEORI9%,"")</f>
        <v/>
      </c>
      <c r="P207" s="467" t="str">
        <f>IFERROR(AVERAGE('PB(TEORI)'!$P207,'PB(TEORI)'!$AA207,'PB(TEORI)'!$AL207)*PBTEORI10%,"")</f>
        <v/>
      </c>
      <c r="Q207" s="468" t="str">
        <f t="shared" si="9"/>
        <v/>
      </c>
      <c r="R207" s="469" t="str">
        <f>IFERROR(AVERAGE('PB(AMALI)'!$G207,'PB(AMALI)'!$R207,'PB(AMALI)'!$AC207)*PBAMALI1%,"")</f>
        <v/>
      </c>
      <c r="S207" s="469" t="str">
        <f>IFERROR(AVERAGE('PB(AMALI)'!$H207,'PB(AMALI)'!$S207,'PB(AMALI)'!$AD207)*PBAMALI2%,"")</f>
        <v/>
      </c>
      <c r="T207" s="469" t="str">
        <f>IFERROR(AVERAGE('PB(AMALI)'!$I207,'PB(AMALI)'!$T207,'PB(AMALI)'!$AE207)*PBAMALI3%,"")</f>
        <v/>
      </c>
      <c r="U207" s="469" t="str">
        <f>IFERROR(AVERAGE('PB(AMALI)'!$J207,'PB(AMALI)'!$U207,'PB(AMALI)'!$AF207)*PBAMALI4%,"")</f>
        <v/>
      </c>
      <c r="V207" s="469" t="str">
        <f>IFERROR(AVERAGE('PB(AMALI)'!$K207,'PB(AMALI)'!$V207,'PB(AMALI)'!$AG207)*PBAMALI5%,"")</f>
        <v/>
      </c>
      <c r="W207" s="469" t="str">
        <f>IFERROR(AVERAGE('PB(AMALI)'!$L207,'PB(AMALI)'!$W207,'PB(AMALI)'!$AH207)*PBAMALI6%,"")</f>
        <v/>
      </c>
      <c r="X207" s="469" t="str">
        <f>IFERROR(AVERAGE('PB(AMALI)'!$M207,'PB(AMALI)'!$X207,'[3]PB(AMALI'!$AG207)*PBAMALI7%,"")</f>
        <v/>
      </c>
      <c r="Y207" s="469" t="str">
        <f>IFERROR(AVERAGE('PB(AMALI)'!$N207,'PB(AMALI)'!$Y207,'PB(AMALI)'!$AJ207)*PBAMALI8%,"")</f>
        <v/>
      </c>
      <c r="Z207" s="469" t="str">
        <f>IFERROR(AVERAGE('PB(AMALI)'!$O207,'PB(AMALI)'!$Z207,'PB(AMALI)'!$AK207)*PBAMALI9%,"")</f>
        <v/>
      </c>
      <c r="AA207" s="469" t="str">
        <f>IFERROR(AVERAGE('PB(AMALI)'!$P207,'PB(AMALI)'!$AA207,'PB(AMALI)'!$AL207)*PBAMALI10%,"")</f>
        <v/>
      </c>
      <c r="AB207" s="470" t="str">
        <f t="shared" si="10"/>
        <v/>
      </c>
      <c r="AC207" s="474" t="str">
        <f t="shared" si="11"/>
        <v/>
      </c>
    </row>
    <row r="208" spans="1:29" ht="19.899999999999999" customHeight="1">
      <c r="A208" s="6">
        <v>197</v>
      </c>
      <c r="B208" s="425" t="str">
        <f>IF(OR(F208=0,F208=""),"",'DAFTAR PELAJAR'!B204)</f>
        <v/>
      </c>
      <c r="C208" s="381" t="str">
        <f>IF(OR(F208=0,F208=""),"",'DAFTAR PELAJAR'!C204)</f>
        <v/>
      </c>
      <c r="D208" s="472" t="str">
        <f>IF(OR(F208=0,F208=""),"",'DAFTAR PELAJAR'!D204)</f>
        <v/>
      </c>
      <c r="E208" s="381" t="str">
        <f>IF(OR(F208=0,F208=""),"",'DAFTAR PELAJAR'!E204)</f>
        <v/>
      </c>
      <c r="F208" s="473" t="str">
        <f>IF('DAFTAR PELAJAR'!J204=0,"",'DAFTAR PELAJAR'!J204)</f>
        <v/>
      </c>
      <c r="G208" s="4" t="str">
        <f>IFERROR(AVERAGE('PB(TEORI)'!$G208,'PB(TEORI)'!$R208,'PB(TEORI)'!$AC208)*PBTEORI1%,"")</f>
        <v/>
      </c>
      <c r="H208" s="456" t="str">
        <f>IFERROR(AVERAGE('PB(TEORI)'!$H208,'PB(TEORI)'!$S208,'PB(TEORI)'!$AD208)*PBTEORI2%,"")</f>
        <v/>
      </c>
      <c r="I208" s="456" t="str">
        <f>IFERROR(AVERAGE('PB(TEORI)'!$I208,'PB(TEORI)'!$T208,'PB(TEORI)'!$AE208)*PBTEORI3%,"")</f>
        <v/>
      </c>
      <c r="J208" s="456" t="str">
        <f>IFERROR(AVERAGE('PB(TEORI)'!$J208,'PB(TEORI)'!$U208,'PB(TEORI)'!$AF208)*PBTEORI4%,"")</f>
        <v/>
      </c>
      <c r="K208" s="456" t="str">
        <f>IFERROR(AVERAGE('PB(TEORI)'!$K208,'PB(TEORI)'!$V208,'PB(TEORI)'!$AG208)*PBTEORI5%,"")</f>
        <v/>
      </c>
      <c r="L208" s="456" t="str">
        <f>IFERROR(AVERAGE('PB(TEORI)'!$L208,'PB(TEORI)'!$W208,'PB(TEORI)'!$AH208)*PBTEORI6%,"")</f>
        <v/>
      </c>
      <c r="M208" s="456" t="str">
        <f>IFERROR(AVERAGE('PB(TEORI)'!$M208,'PB(TEORI)'!$X208,'[2]PB(TEORI'!$AG208)*PBTEORI7%,"")</f>
        <v/>
      </c>
      <c r="N208" s="467" t="str">
        <f>IFERROR(AVERAGE('PB(TEORI)'!$N208,'PB(TEORI)'!$Y208,'PB(TEORI)'!$AJ208)*PBTEORI8%,"")</f>
        <v/>
      </c>
      <c r="O208" s="467" t="str">
        <f>IFERROR(AVERAGE('PB(TEORI)'!$O208,'PB(TEORI)'!$Z208,'PB(TEORI)'!$AK208)*PBTEORI9%,"")</f>
        <v/>
      </c>
      <c r="P208" s="467" t="str">
        <f>IFERROR(AVERAGE('PB(TEORI)'!$P208,'PB(TEORI)'!$AA208,'PB(TEORI)'!$AL208)*PBTEORI10%,"")</f>
        <v/>
      </c>
      <c r="Q208" s="468" t="str">
        <f t="shared" si="9"/>
        <v/>
      </c>
      <c r="R208" s="469" t="str">
        <f>IFERROR(AVERAGE('PB(AMALI)'!$G208,'PB(AMALI)'!$R208,'PB(AMALI)'!$AC208)*PBAMALI1%,"")</f>
        <v/>
      </c>
      <c r="S208" s="469" t="str">
        <f>IFERROR(AVERAGE('PB(AMALI)'!$H208,'PB(AMALI)'!$S208,'PB(AMALI)'!$AD208)*PBAMALI2%,"")</f>
        <v/>
      </c>
      <c r="T208" s="469" t="str">
        <f>IFERROR(AVERAGE('PB(AMALI)'!$I208,'PB(AMALI)'!$T208,'PB(AMALI)'!$AE208)*PBAMALI3%,"")</f>
        <v/>
      </c>
      <c r="U208" s="469" t="str">
        <f>IFERROR(AVERAGE('PB(AMALI)'!$J208,'PB(AMALI)'!$U208,'PB(AMALI)'!$AF208)*PBAMALI4%,"")</f>
        <v/>
      </c>
      <c r="V208" s="469" t="str">
        <f>IFERROR(AVERAGE('PB(AMALI)'!$K208,'PB(AMALI)'!$V208,'PB(AMALI)'!$AG208)*PBAMALI5%,"")</f>
        <v/>
      </c>
      <c r="W208" s="469" t="str">
        <f>IFERROR(AVERAGE('PB(AMALI)'!$L208,'PB(AMALI)'!$W208,'PB(AMALI)'!$AH208)*PBAMALI6%,"")</f>
        <v/>
      </c>
      <c r="X208" s="469" t="str">
        <f>IFERROR(AVERAGE('PB(AMALI)'!$M208,'PB(AMALI)'!$X208,'[3]PB(AMALI'!$AG208)*PBAMALI7%,"")</f>
        <v/>
      </c>
      <c r="Y208" s="469" t="str">
        <f>IFERROR(AVERAGE('PB(AMALI)'!$N208,'PB(AMALI)'!$Y208,'PB(AMALI)'!$AJ208)*PBAMALI8%,"")</f>
        <v/>
      </c>
      <c r="Z208" s="469" t="str">
        <f>IFERROR(AVERAGE('PB(AMALI)'!$O208,'PB(AMALI)'!$Z208,'PB(AMALI)'!$AK208)*PBAMALI9%,"")</f>
        <v/>
      </c>
      <c r="AA208" s="469" t="str">
        <f>IFERROR(AVERAGE('PB(AMALI)'!$P208,'PB(AMALI)'!$AA208,'PB(AMALI)'!$AL208)*PBAMALI10%,"")</f>
        <v/>
      </c>
      <c r="AB208" s="470" t="str">
        <f t="shared" si="10"/>
        <v/>
      </c>
      <c r="AC208" s="474" t="str">
        <f t="shared" si="11"/>
        <v/>
      </c>
    </row>
    <row r="209" spans="1:29" ht="19.899999999999999" customHeight="1">
      <c r="A209" s="6">
        <v>198</v>
      </c>
      <c r="B209" s="425" t="str">
        <f>IF(OR(F209=0,F209=""),"",'DAFTAR PELAJAR'!B205)</f>
        <v/>
      </c>
      <c r="C209" s="381" t="str">
        <f>IF(OR(F209=0,F209=""),"",'DAFTAR PELAJAR'!C205)</f>
        <v/>
      </c>
      <c r="D209" s="472" t="str">
        <f>IF(OR(F209=0,F209=""),"",'DAFTAR PELAJAR'!D205)</f>
        <v/>
      </c>
      <c r="E209" s="381" t="str">
        <f>IF(OR(F209=0,F209=""),"",'DAFTAR PELAJAR'!E205)</f>
        <v/>
      </c>
      <c r="F209" s="473" t="str">
        <f>IF('DAFTAR PELAJAR'!J205=0,"",'DAFTAR PELAJAR'!J205)</f>
        <v/>
      </c>
      <c r="G209" s="4" t="str">
        <f>IFERROR(AVERAGE('PB(TEORI)'!$G209,'PB(TEORI)'!$R209,'PB(TEORI)'!$AC209)*PBTEORI1%,"")</f>
        <v/>
      </c>
      <c r="H209" s="456" t="str">
        <f>IFERROR(AVERAGE('PB(TEORI)'!$H209,'PB(TEORI)'!$S209,'PB(TEORI)'!$AD209)*PBTEORI2%,"")</f>
        <v/>
      </c>
      <c r="I209" s="456" t="str">
        <f>IFERROR(AVERAGE('PB(TEORI)'!$I209,'PB(TEORI)'!$T209,'PB(TEORI)'!$AE209)*PBTEORI3%,"")</f>
        <v/>
      </c>
      <c r="J209" s="456" t="str">
        <f>IFERROR(AVERAGE('PB(TEORI)'!$J209,'PB(TEORI)'!$U209,'PB(TEORI)'!$AF209)*PBTEORI4%,"")</f>
        <v/>
      </c>
      <c r="K209" s="456" t="str">
        <f>IFERROR(AVERAGE('PB(TEORI)'!$K209,'PB(TEORI)'!$V209,'PB(TEORI)'!$AG209)*PBTEORI5%,"")</f>
        <v/>
      </c>
      <c r="L209" s="456" t="str">
        <f>IFERROR(AVERAGE('PB(TEORI)'!$L209,'PB(TEORI)'!$W209,'PB(TEORI)'!$AH209)*PBTEORI6%,"")</f>
        <v/>
      </c>
      <c r="M209" s="456" t="str">
        <f>IFERROR(AVERAGE('PB(TEORI)'!$M209,'PB(TEORI)'!$X209,'[2]PB(TEORI'!$AG209)*PBTEORI7%,"")</f>
        <v/>
      </c>
      <c r="N209" s="467" t="str">
        <f>IFERROR(AVERAGE('PB(TEORI)'!$N209,'PB(TEORI)'!$Y209,'PB(TEORI)'!$AJ209)*PBTEORI8%,"")</f>
        <v/>
      </c>
      <c r="O209" s="467" t="str">
        <f>IFERROR(AVERAGE('PB(TEORI)'!$O209,'PB(TEORI)'!$Z209,'PB(TEORI)'!$AK209)*PBTEORI9%,"")</f>
        <v/>
      </c>
      <c r="P209" s="467" t="str">
        <f>IFERROR(AVERAGE('PB(TEORI)'!$P209,'PB(TEORI)'!$AA209,'PB(TEORI)'!$AL209)*PBTEORI10%,"")</f>
        <v/>
      </c>
      <c r="Q209" s="468" t="str">
        <f t="shared" si="9"/>
        <v/>
      </c>
      <c r="R209" s="469" t="str">
        <f>IFERROR(AVERAGE('PB(AMALI)'!$G209,'PB(AMALI)'!$R209,'PB(AMALI)'!$AC209)*PBAMALI1%,"")</f>
        <v/>
      </c>
      <c r="S209" s="469" t="str">
        <f>IFERROR(AVERAGE('PB(AMALI)'!$H209,'PB(AMALI)'!$S209,'PB(AMALI)'!$AD209)*PBAMALI2%,"")</f>
        <v/>
      </c>
      <c r="T209" s="469" t="str">
        <f>IFERROR(AVERAGE('PB(AMALI)'!$I209,'PB(AMALI)'!$T209,'PB(AMALI)'!$AE209)*PBAMALI3%,"")</f>
        <v/>
      </c>
      <c r="U209" s="469" t="str">
        <f>IFERROR(AVERAGE('PB(AMALI)'!$J209,'PB(AMALI)'!$U209,'PB(AMALI)'!$AF209)*PBAMALI4%,"")</f>
        <v/>
      </c>
      <c r="V209" s="469" t="str">
        <f>IFERROR(AVERAGE('PB(AMALI)'!$K209,'PB(AMALI)'!$V209,'PB(AMALI)'!$AG209)*PBAMALI5%,"")</f>
        <v/>
      </c>
      <c r="W209" s="469" t="str">
        <f>IFERROR(AVERAGE('PB(AMALI)'!$L209,'PB(AMALI)'!$W209,'PB(AMALI)'!$AH209)*PBAMALI6%,"")</f>
        <v/>
      </c>
      <c r="X209" s="469" t="str">
        <f>IFERROR(AVERAGE('PB(AMALI)'!$M209,'PB(AMALI)'!$X209,'[3]PB(AMALI'!$AG209)*PBAMALI7%,"")</f>
        <v/>
      </c>
      <c r="Y209" s="469" t="str">
        <f>IFERROR(AVERAGE('PB(AMALI)'!$N209,'PB(AMALI)'!$Y209,'PB(AMALI)'!$AJ209)*PBAMALI8%,"")</f>
        <v/>
      </c>
      <c r="Z209" s="469" t="str">
        <f>IFERROR(AVERAGE('PB(AMALI)'!$O209,'PB(AMALI)'!$Z209,'PB(AMALI)'!$AK209)*PBAMALI9%,"")</f>
        <v/>
      </c>
      <c r="AA209" s="469" t="str">
        <f>IFERROR(AVERAGE('PB(AMALI)'!$P209,'PB(AMALI)'!$AA209,'PB(AMALI)'!$AL209)*PBAMALI10%,"")</f>
        <v/>
      </c>
      <c r="AB209" s="470" t="str">
        <f t="shared" si="10"/>
        <v/>
      </c>
      <c r="AC209" s="474" t="str">
        <f t="shared" si="11"/>
        <v/>
      </c>
    </row>
    <row r="210" spans="1:29" ht="19.899999999999999" customHeight="1">
      <c r="A210" s="6">
        <v>199</v>
      </c>
      <c r="B210" s="425" t="str">
        <f>IF(OR(F210=0,F210=""),"",'DAFTAR PELAJAR'!B206)</f>
        <v/>
      </c>
      <c r="C210" s="381" t="str">
        <f>IF(OR(F210=0,F210=""),"",'DAFTAR PELAJAR'!C206)</f>
        <v/>
      </c>
      <c r="D210" s="472" t="str">
        <f>IF(OR(F210=0,F210=""),"",'DAFTAR PELAJAR'!D206)</f>
        <v/>
      </c>
      <c r="E210" s="381" t="str">
        <f>IF(OR(F210=0,F210=""),"",'DAFTAR PELAJAR'!E206)</f>
        <v/>
      </c>
      <c r="F210" s="473" t="str">
        <f>IF('DAFTAR PELAJAR'!J206=0,"",'DAFTAR PELAJAR'!J206)</f>
        <v/>
      </c>
      <c r="G210" s="4" t="str">
        <f>IFERROR(AVERAGE('PB(TEORI)'!$G210,'PB(TEORI)'!$R210,'PB(TEORI)'!$AC210)*PBTEORI1%,"")</f>
        <v/>
      </c>
      <c r="H210" s="456" t="str">
        <f>IFERROR(AVERAGE('PB(TEORI)'!$H210,'PB(TEORI)'!$S210,'PB(TEORI)'!$AD210)*PBTEORI2%,"")</f>
        <v/>
      </c>
      <c r="I210" s="456" t="str">
        <f>IFERROR(AVERAGE('PB(TEORI)'!$I210,'PB(TEORI)'!$T210,'PB(TEORI)'!$AE210)*PBTEORI3%,"")</f>
        <v/>
      </c>
      <c r="J210" s="456" t="str">
        <f>IFERROR(AVERAGE('PB(TEORI)'!$J210,'PB(TEORI)'!$U210,'PB(TEORI)'!$AF210)*PBTEORI4%,"")</f>
        <v/>
      </c>
      <c r="K210" s="456" t="str">
        <f>IFERROR(AVERAGE('PB(TEORI)'!$K210,'PB(TEORI)'!$V210,'PB(TEORI)'!$AG210)*PBTEORI5%,"")</f>
        <v/>
      </c>
      <c r="L210" s="456" t="str">
        <f>IFERROR(AVERAGE('PB(TEORI)'!$L210,'PB(TEORI)'!$W210,'PB(TEORI)'!$AH210)*PBTEORI6%,"")</f>
        <v/>
      </c>
      <c r="M210" s="456" t="str">
        <f>IFERROR(AVERAGE('PB(TEORI)'!$M210,'PB(TEORI)'!$X210,'[2]PB(TEORI'!$AG210)*PBTEORI7%,"")</f>
        <v/>
      </c>
      <c r="N210" s="467" t="str">
        <f>IFERROR(AVERAGE('PB(TEORI)'!$N210,'PB(TEORI)'!$Y210,'PB(TEORI)'!$AJ210)*PBTEORI8%,"")</f>
        <v/>
      </c>
      <c r="O210" s="467" t="str">
        <f>IFERROR(AVERAGE('PB(TEORI)'!$O210,'PB(TEORI)'!$Z210,'PB(TEORI)'!$AK210)*PBTEORI9%,"")</f>
        <v/>
      </c>
      <c r="P210" s="467" t="str">
        <f>IFERROR(AVERAGE('PB(TEORI)'!$P210,'PB(TEORI)'!$AA210,'PB(TEORI)'!$AL210)*PBTEORI10%,"")</f>
        <v/>
      </c>
      <c r="Q210" s="468" t="str">
        <f t="shared" si="9"/>
        <v/>
      </c>
      <c r="R210" s="469" t="str">
        <f>IFERROR(AVERAGE('PB(AMALI)'!$G210,'PB(AMALI)'!$R210,'PB(AMALI)'!$AC210)*PBAMALI1%,"")</f>
        <v/>
      </c>
      <c r="S210" s="469" t="str">
        <f>IFERROR(AVERAGE('PB(AMALI)'!$H210,'PB(AMALI)'!$S210,'PB(AMALI)'!$AD210)*PBAMALI2%,"")</f>
        <v/>
      </c>
      <c r="T210" s="469" t="str">
        <f>IFERROR(AVERAGE('PB(AMALI)'!$I210,'PB(AMALI)'!$T210,'PB(AMALI)'!$AE210)*PBAMALI3%,"")</f>
        <v/>
      </c>
      <c r="U210" s="469" t="str">
        <f>IFERROR(AVERAGE('PB(AMALI)'!$J210,'PB(AMALI)'!$U210,'PB(AMALI)'!$AF210)*PBAMALI4%,"")</f>
        <v/>
      </c>
      <c r="V210" s="469" t="str">
        <f>IFERROR(AVERAGE('PB(AMALI)'!$K210,'PB(AMALI)'!$V210,'PB(AMALI)'!$AG210)*PBAMALI5%,"")</f>
        <v/>
      </c>
      <c r="W210" s="469" t="str">
        <f>IFERROR(AVERAGE('PB(AMALI)'!$L210,'PB(AMALI)'!$W210,'PB(AMALI)'!$AH210)*PBAMALI6%,"")</f>
        <v/>
      </c>
      <c r="X210" s="469" t="str">
        <f>IFERROR(AVERAGE('PB(AMALI)'!$M210,'PB(AMALI)'!$X210,'[3]PB(AMALI'!$AG210)*PBAMALI7%,"")</f>
        <v/>
      </c>
      <c r="Y210" s="469" t="str">
        <f>IFERROR(AVERAGE('PB(AMALI)'!$N210,'PB(AMALI)'!$Y210,'PB(AMALI)'!$AJ210)*PBAMALI8%,"")</f>
        <v/>
      </c>
      <c r="Z210" s="469" t="str">
        <f>IFERROR(AVERAGE('PB(AMALI)'!$O210,'PB(AMALI)'!$Z210,'PB(AMALI)'!$AK210)*PBAMALI9%,"")</f>
        <v/>
      </c>
      <c r="AA210" s="469" t="str">
        <f>IFERROR(AVERAGE('PB(AMALI)'!$P210,'PB(AMALI)'!$AA210,'PB(AMALI)'!$AL210)*PBAMALI10%,"")</f>
        <v/>
      </c>
      <c r="AB210" s="470" t="str">
        <f t="shared" si="10"/>
        <v/>
      </c>
      <c r="AC210" s="474" t="str">
        <f t="shared" si="11"/>
        <v/>
      </c>
    </row>
    <row r="211" spans="1:29" ht="19.899999999999999" customHeight="1">
      <c r="A211" s="6">
        <v>200</v>
      </c>
      <c r="B211" s="425" t="str">
        <f>IF(OR(F211=0,F211=""),"",'DAFTAR PELAJAR'!B207)</f>
        <v/>
      </c>
      <c r="C211" s="381" t="str">
        <f>IF(OR(F211=0,F211=""),"",'DAFTAR PELAJAR'!C207)</f>
        <v/>
      </c>
      <c r="D211" s="472" t="str">
        <f>IF(OR(F211=0,F211=""),"",'DAFTAR PELAJAR'!D207)</f>
        <v/>
      </c>
      <c r="E211" s="381" t="str">
        <f>IF(OR(F211=0,F211=""),"",'DAFTAR PELAJAR'!E207)</f>
        <v/>
      </c>
      <c r="F211" s="473" t="str">
        <f>IF('DAFTAR PELAJAR'!J207=0,"",'DAFTAR PELAJAR'!J207)</f>
        <v/>
      </c>
      <c r="G211" s="4" t="str">
        <f>IFERROR(AVERAGE('PB(TEORI)'!$G211,'PB(TEORI)'!$R211,'PB(TEORI)'!$AC211)*PBTEORI1%,"")</f>
        <v/>
      </c>
      <c r="H211" s="456" t="str">
        <f>IFERROR(AVERAGE('PB(TEORI)'!$H211,'PB(TEORI)'!$S211,'PB(TEORI)'!$AD211)*PBTEORI2%,"")</f>
        <v/>
      </c>
      <c r="I211" s="456" t="str">
        <f>IFERROR(AVERAGE('PB(TEORI)'!$I211,'PB(TEORI)'!$T211,'PB(TEORI)'!$AE211)*PBTEORI3%,"")</f>
        <v/>
      </c>
      <c r="J211" s="456" t="str">
        <f>IFERROR(AVERAGE('PB(TEORI)'!$J211,'PB(TEORI)'!$U211,'PB(TEORI)'!$AF211)*PBTEORI4%,"")</f>
        <v/>
      </c>
      <c r="K211" s="456" t="str">
        <f>IFERROR(AVERAGE('PB(TEORI)'!$K211,'PB(TEORI)'!$V211,'PB(TEORI)'!$AG211)*PBTEORI5%,"")</f>
        <v/>
      </c>
      <c r="L211" s="456" t="str">
        <f>IFERROR(AVERAGE('PB(TEORI)'!$L211,'PB(TEORI)'!$W211,'PB(TEORI)'!$AH211)*PBTEORI6%,"")</f>
        <v/>
      </c>
      <c r="M211" s="456" t="str">
        <f>IFERROR(AVERAGE('PB(TEORI)'!$M211,'PB(TEORI)'!$X211,'[2]PB(TEORI'!$AG211)*PBTEORI7%,"")</f>
        <v/>
      </c>
      <c r="N211" s="467" t="str">
        <f>IFERROR(AVERAGE('PB(TEORI)'!$N211,'PB(TEORI)'!$Y211,'PB(TEORI)'!$AJ211)*PBTEORI8%,"")</f>
        <v/>
      </c>
      <c r="O211" s="467" t="str">
        <f>IFERROR(AVERAGE('PB(TEORI)'!$O211,'PB(TEORI)'!$Z211,'PB(TEORI)'!$AK211)*PBTEORI9%,"")</f>
        <v/>
      </c>
      <c r="P211" s="467" t="str">
        <f>IFERROR(AVERAGE('PB(TEORI)'!$P211,'PB(TEORI)'!$AA211,'PB(TEORI)'!$AL211)*PBTEORI10%,"")</f>
        <v/>
      </c>
      <c r="Q211" s="468" t="str">
        <f t="shared" si="9"/>
        <v/>
      </c>
      <c r="R211" s="469" t="str">
        <f>IFERROR(AVERAGE('PB(AMALI)'!$G211,'PB(AMALI)'!$R211,'PB(AMALI)'!$AC211)*PBAMALI1%,"")</f>
        <v/>
      </c>
      <c r="S211" s="469" t="str">
        <f>IFERROR(AVERAGE('PB(AMALI)'!$H211,'PB(AMALI)'!$S211,'PB(AMALI)'!$AD211)*PBAMALI2%,"")</f>
        <v/>
      </c>
      <c r="T211" s="469" t="str">
        <f>IFERROR(AVERAGE('PB(AMALI)'!$I211,'PB(AMALI)'!$T211,'PB(AMALI)'!$AE211)*PBAMALI3%,"")</f>
        <v/>
      </c>
      <c r="U211" s="469" t="str">
        <f>IFERROR(AVERAGE('PB(AMALI)'!$J211,'PB(AMALI)'!$U211,'PB(AMALI)'!$AF211)*PBAMALI4%,"")</f>
        <v/>
      </c>
      <c r="V211" s="469" t="str">
        <f>IFERROR(AVERAGE('PB(AMALI)'!$K211,'PB(AMALI)'!$V211,'PB(AMALI)'!$AG211)*PBAMALI5%,"")</f>
        <v/>
      </c>
      <c r="W211" s="469" t="str">
        <f>IFERROR(AVERAGE('PB(AMALI)'!$L211,'PB(AMALI)'!$W211,'PB(AMALI)'!$AH211)*PBAMALI6%,"")</f>
        <v/>
      </c>
      <c r="X211" s="469" t="str">
        <f>IFERROR(AVERAGE('PB(AMALI)'!$M211,'PB(AMALI)'!$X211,'[3]PB(AMALI'!$AG211)*PBAMALI7%,"")</f>
        <v/>
      </c>
      <c r="Y211" s="469" t="str">
        <f>IFERROR(AVERAGE('PB(AMALI)'!$N211,'PB(AMALI)'!$Y211,'PB(AMALI)'!$AJ211)*PBAMALI8%,"")</f>
        <v/>
      </c>
      <c r="Z211" s="469" t="str">
        <f>IFERROR(AVERAGE('PB(AMALI)'!$O211,'PB(AMALI)'!$Z211,'PB(AMALI)'!$AK211)*PBAMALI9%,"")</f>
        <v/>
      </c>
      <c r="AA211" s="469" t="str">
        <f>IFERROR(AVERAGE('PB(AMALI)'!$P211,'PB(AMALI)'!$AA211,'PB(AMALI)'!$AL211)*PBAMALI10%,"")</f>
        <v/>
      </c>
      <c r="AB211" s="470" t="str">
        <f t="shared" si="10"/>
        <v/>
      </c>
      <c r="AC211" s="474" t="str">
        <f t="shared" si="11"/>
        <v/>
      </c>
    </row>
    <row r="212" spans="1:29" ht="19.899999999999999" customHeight="1">
      <c r="A212" s="6">
        <v>201</v>
      </c>
      <c r="B212" s="425" t="str">
        <f>IF(OR(F212=0,F212=""),"",'DAFTAR PELAJAR'!B208)</f>
        <v/>
      </c>
      <c r="C212" s="381" t="str">
        <f>IF(OR(F212=0,F212=""),"",'DAFTAR PELAJAR'!C208)</f>
        <v/>
      </c>
      <c r="D212" s="472" t="str">
        <f>IF(OR(F212=0,F212=""),"",'DAFTAR PELAJAR'!D208)</f>
        <v/>
      </c>
      <c r="E212" s="381" t="str">
        <f>IF(OR(F212=0,F212=""),"",'DAFTAR PELAJAR'!E208)</f>
        <v/>
      </c>
      <c r="F212" s="473" t="str">
        <f>IF('DAFTAR PELAJAR'!J208=0,"",'DAFTAR PELAJAR'!J208)</f>
        <v/>
      </c>
      <c r="G212" s="4" t="str">
        <f>IFERROR(AVERAGE('PB(TEORI)'!$G212,'PB(TEORI)'!$R212,'PB(TEORI)'!$AC212)*PBTEORI1%,"")</f>
        <v/>
      </c>
      <c r="H212" s="456" t="str">
        <f>IFERROR(AVERAGE('PB(TEORI)'!$H212,'PB(TEORI)'!$S212,'PB(TEORI)'!$AD212)*PBTEORI2%,"")</f>
        <v/>
      </c>
      <c r="I212" s="456" t="str">
        <f>IFERROR(AVERAGE('PB(TEORI)'!$I212,'PB(TEORI)'!$T212,'PB(TEORI)'!$AE212)*PBTEORI3%,"")</f>
        <v/>
      </c>
      <c r="J212" s="456" t="str">
        <f>IFERROR(AVERAGE('PB(TEORI)'!$J212,'PB(TEORI)'!$U212,'PB(TEORI)'!$AF212)*PBTEORI4%,"")</f>
        <v/>
      </c>
      <c r="K212" s="456" t="str">
        <f>IFERROR(AVERAGE('PB(TEORI)'!$K212,'PB(TEORI)'!$V212,'PB(TEORI)'!$AG212)*PBTEORI5%,"")</f>
        <v/>
      </c>
      <c r="L212" s="456" t="str">
        <f>IFERROR(AVERAGE('PB(TEORI)'!$L212,'PB(TEORI)'!$W212,'PB(TEORI)'!$AH212)*PBTEORI6%,"")</f>
        <v/>
      </c>
      <c r="M212" s="456" t="str">
        <f>IFERROR(AVERAGE('PB(TEORI)'!$M212,'PB(TEORI)'!$X212,'[2]PB(TEORI'!$AG212)*PBTEORI7%,"")</f>
        <v/>
      </c>
      <c r="N212" s="467" t="str">
        <f>IFERROR(AVERAGE('PB(TEORI)'!$N212,'PB(TEORI)'!$Y212,'PB(TEORI)'!$AJ212)*PBTEORI8%,"")</f>
        <v/>
      </c>
      <c r="O212" s="467" t="str">
        <f>IFERROR(AVERAGE('PB(TEORI)'!$O212,'PB(TEORI)'!$Z212,'PB(TEORI)'!$AK212)*PBTEORI9%,"")</f>
        <v/>
      </c>
      <c r="P212" s="467" t="str">
        <f>IFERROR(AVERAGE('PB(TEORI)'!$P212,'PB(TEORI)'!$AA212,'PB(TEORI)'!$AL212)*PBTEORI10%,"")</f>
        <v/>
      </c>
      <c r="Q212" s="468" t="str">
        <f t="shared" si="9"/>
        <v/>
      </c>
      <c r="R212" s="469" t="str">
        <f>IFERROR(AVERAGE('PB(AMALI)'!$G212,'PB(AMALI)'!$R212,'PB(AMALI)'!$AC212)*PBAMALI1%,"")</f>
        <v/>
      </c>
      <c r="S212" s="469" t="str">
        <f>IFERROR(AVERAGE('PB(AMALI)'!$H212,'PB(AMALI)'!$S212,'PB(AMALI)'!$AD212)*PBAMALI2%,"")</f>
        <v/>
      </c>
      <c r="T212" s="469" t="str">
        <f>IFERROR(AVERAGE('PB(AMALI)'!$I212,'PB(AMALI)'!$T212,'PB(AMALI)'!$AE212)*PBAMALI3%,"")</f>
        <v/>
      </c>
      <c r="U212" s="469" t="str">
        <f>IFERROR(AVERAGE('PB(AMALI)'!$J212,'PB(AMALI)'!$U212,'PB(AMALI)'!$AF212)*PBAMALI4%,"")</f>
        <v/>
      </c>
      <c r="V212" s="469" t="str">
        <f>IFERROR(AVERAGE('PB(AMALI)'!$K212,'PB(AMALI)'!$V212,'PB(AMALI)'!$AG212)*PBAMALI5%,"")</f>
        <v/>
      </c>
      <c r="W212" s="469" t="str">
        <f>IFERROR(AVERAGE('PB(AMALI)'!$L212,'PB(AMALI)'!$W212,'PB(AMALI)'!$AH212)*PBAMALI6%,"")</f>
        <v/>
      </c>
      <c r="X212" s="469" t="str">
        <f>IFERROR(AVERAGE('PB(AMALI)'!$M212,'PB(AMALI)'!$X212,'[3]PB(AMALI'!$AG212)*PBAMALI7%,"")</f>
        <v/>
      </c>
      <c r="Y212" s="469" t="str">
        <f>IFERROR(AVERAGE('PB(AMALI)'!$N212,'PB(AMALI)'!$Y212,'PB(AMALI)'!$AJ212)*PBAMALI8%,"")</f>
        <v/>
      </c>
      <c r="Z212" s="469" t="str">
        <f>IFERROR(AVERAGE('PB(AMALI)'!$O212,'PB(AMALI)'!$Z212,'PB(AMALI)'!$AK212)*PBAMALI9%,"")</f>
        <v/>
      </c>
      <c r="AA212" s="469" t="str">
        <f>IFERROR(AVERAGE('PB(AMALI)'!$P212,'PB(AMALI)'!$AA212,'PB(AMALI)'!$AL212)*PBAMALI10%,"")</f>
        <v/>
      </c>
      <c r="AB212" s="470" t="str">
        <f t="shared" si="10"/>
        <v/>
      </c>
      <c r="AC212" s="474" t="str">
        <f t="shared" si="11"/>
        <v/>
      </c>
    </row>
    <row r="213" spans="1:29" ht="19.899999999999999" customHeight="1">
      <c r="A213" s="6">
        <v>202</v>
      </c>
      <c r="B213" s="425" t="str">
        <f>IF(OR(F213=0,F213=""),"",'DAFTAR PELAJAR'!B209)</f>
        <v/>
      </c>
      <c r="C213" s="381" t="str">
        <f>IF(OR(F213=0,F213=""),"",'DAFTAR PELAJAR'!C209)</f>
        <v/>
      </c>
      <c r="D213" s="472" t="str">
        <f>IF(OR(F213=0,F213=""),"",'DAFTAR PELAJAR'!D209)</f>
        <v/>
      </c>
      <c r="E213" s="381" t="str">
        <f>IF(OR(F213=0,F213=""),"",'DAFTAR PELAJAR'!E209)</f>
        <v/>
      </c>
      <c r="F213" s="473" t="str">
        <f>IF('DAFTAR PELAJAR'!J209=0,"",'DAFTAR PELAJAR'!J209)</f>
        <v/>
      </c>
      <c r="G213" s="4" t="str">
        <f>IFERROR(AVERAGE('PB(TEORI)'!$G213,'PB(TEORI)'!$R213,'PB(TEORI)'!$AC213)*PBTEORI1%,"")</f>
        <v/>
      </c>
      <c r="H213" s="456" t="str">
        <f>IFERROR(AVERAGE('PB(TEORI)'!$H213,'PB(TEORI)'!$S213,'PB(TEORI)'!$AD213)*PBTEORI2%,"")</f>
        <v/>
      </c>
      <c r="I213" s="456" t="str">
        <f>IFERROR(AVERAGE('PB(TEORI)'!$I213,'PB(TEORI)'!$T213,'PB(TEORI)'!$AE213)*PBTEORI3%,"")</f>
        <v/>
      </c>
      <c r="J213" s="456" t="str">
        <f>IFERROR(AVERAGE('PB(TEORI)'!$J213,'PB(TEORI)'!$U213,'PB(TEORI)'!$AF213)*PBTEORI4%,"")</f>
        <v/>
      </c>
      <c r="K213" s="456" t="str">
        <f>IFERROR(AVERAGE('PB(TEORI)'!$K213,'PB(TEORI)'!$V213,'PB(TEORI)'!$AG213)*PBTEORI5%,"")</f>
        <v/>
      </c>
      <c r="L213" s="456" t="str">
        <f>IFERROR(AVERAGE('PB(TEORI)'!$L213,'PB(TEORI)'!$W213,'PB(TEORI)'!$AH213)*PBTEORI6%,"")</f>
        <v/>
      </c>
      <c r="M213" s="456" t="str">
        <f>IFERROR(AVERAGE('PB(TEORI)'!$M213,'PB(TEORI)'!$X213,'[2]PB(TEORI'!$AG213)*PBTEORI7%,"")</f>
        <v/>
      </c>
      <c r="N213" s="467" t="str">
        <f>IFERROR(AVERAGE('PB(TEORI)'!$N213,'PB(TEORI)'!$Y213,'PB(TEORI)'!$AJ213)*PBTEORI8%,"")</f>
        <v/>
      </c>
      <c r="O213" s="467" t="str">
        <f>IFERROR(AVERAGE('PB(TEORI)'!$O213,'PB(TEORI)'!$Z213,'PB(TEORI)'!$AK213)*PBTEORI9%,"")</f>
        <v/>
      </c>
      <c r="P213" s="467" t="str">
        <f>IFERROR(AVERAGE('PB(TEORI)'!$P213,'PB(TEORI)'!$AA213,'PB(TEORI)'!$AL213)*PBTEORI10%,"")</f>
        <v/>
      </c>
      <c r="Q213" s="468" t="str">
        <f t="shared" si="9"/>
        <v/>
      </c>
      <c r="R213" s="469" t="str">
        <f>IFERROR(AVERAGE('PB(AMALI)'!$G213,'PB(AMALI)'!$R213,'PB(AMALI)'!$AC213)*PBAMALI1%,"")</f>
        <v/>
      </c>
      <c r="S213" s="469" t="str">
        <f>IFERROR(AVERAGE('PB(AMALI)'!$H213,'PB(AMALI)'!$S213,'PB(AMALI)'!$AD213)*PBAMALI2%,"")</f>
        <v/>
      </c>
      <c r="T213" s="469" t="str">
        <f>IFERROR(AVERAGE('PB(AMALI)'!$I213,'PB(AMALI)'!$T213,'PB(AMALI)'!$AE213)*PBAMALI3%,"")</f>
        <v/>
      </c>
      <c r="U213" s="469" t="str">
        <f>IFERROR(AVERAGE('PB(AMALI)'!$J213,'PB(AMALI)'!$U213,'PB(AMALI)'!$AF213)*PBAMALI4%,"")</f>
        <v/>
      </c>
      <c r="V213" s="469" t="str">
        <f>IFERROR(AVERAGE('PB(AMALI)'!$K213,'PB(AMALI)'!$V213,'PB(AMALI)'!$AG213)*PBAMALI5%,"")</f>
        <v/>
      </c>
      <c r="W213" s="469" t="str">
        <f>IFERROR(AVERAGE('PB(AMALI)'!$L213,'PB(AMALI)'!$W213,'PB(AMALI)'!$AH213)*PBAMALI6%,"")</f>
        <v/>
      </c>
      <c r="X213" s="469" t="str">
        <f>IFERROR(AVERAGE('PB(AMALI)'!$M213,'PB(AMALI)'!$X213,'[3]PB(AMALI'!$AG213)*PBAMALI7%,"")</f>
        <v/>
      </c>
      <c r="Y213" s="469" t="str">
        <f>IFERROR(AVERAGE('PB(AMALI)'!$N213,'PB(AMALI)'!$Y213,'PB(AMALI)'!$AJ213)*PBAMALI8%,"")</f>
        <v/>
      </c>
      <c r="Z213" s="469" t="str">
        <f>IFERROR(AVERAGE('PB(AMALI)'!$O213,'PB(AMALI)'!$Z213,'PB(AMALI)'!$AK213)*PBAMALI9%,"")</f>
        <v/>
      </c>
      <c r="AA213" s="469" t="str">
        <f>IFERROR(AVERAGE('PB(AMALI)'!$P213,'PB(AMALI)'!$AA213,'PB(AMALI)'!$AL213)*PBAMALI10%,"")</f>
        <v/>
      </c>
      <c r="AB213" s="470" t="str">
        <f t="shared" si="10"/>
        <v/>
      </c>
      <c r="AC213" s="474" t="str">
        <f t="shared" si="11"/>
        <v/>
      </c>
    </row>
    <row r="214" spans="1:29" ht="19.899999999999999" customHeight="1">
      <c r="A214" s="6">
        <v>203</v>
      </c>
      <c r="B214" s="425" t="str">
        <f>IF(OR(F214=0,F214=""),"",'DAFTAR PELAJAR'!B210)</f>
        <v/>
      </c>
      <c r="C214" s="381" t="str">
        <f>IF(OR(F214=0,F214=""),"",'DAFTAR PELAJAR'!C210)</f>
        <v/>
      </c>
      <c r="D214" s="472" t="str">
        <f>IF(OR(F214=0,F214=""),"",'DAFTAR PELAJAR'!D210)</f>
        <v/>
      </c>
      <c r="E214" s="381" t="str">
        <f>IF(OR(F214=0,F214=""),"",'DAFTAR PELAJAR'!E210)</f>
        <v/>
      </c>
      <c r="F214" s="473" t="str">
        <f>IF('DAFTAR PELAJAR'!J210=0,"",'DAFTAR PELAJAR'!J210)</f>
        <v/>
      </c>
      <c r="G214" s="4" t="str">
        <f>IFERROR(AVERAGE('PB(TEORI)'!$G214,'PB(TEORI)'!$R214,'PB(TEORI)'!$AC214)*PBTEORI1%,"")</f>
        <v/>
      </c>
      <c r="H214" s="456" t="str">
        <f>IFERROR(AVERAGE('PB(TEORI)'!$H214,'PB(TEORI)'!$S214,'PB(TEORI)'!$AD214)*PBTEORI2%,"")</f>
        <v/>
      </c>
      <c r="I214" s="456" t="str">
        <f>IFERROR(AVERAGE('PB(TEORI)'!$I214,'PB(TEORI)'!$T214,'PB(TEORI)'!$AE214)*PBTEORI3%,"")</f>
        <v/>
      </c>
      <c r="J214" s="456" t="str">
        <f>IFERROR(AVERAGE('PB(TEORI)'!$J214,'PB(TEORI)'!$U214,'PB(TEORI)'!$AF214)*PBTEORI4%,"")</f>
        <v/>
      </c>
      <c r="K214" s="456" t="str">
        <f>IFERROR(AVERAGE('PB(TEORI)'!$K214,'PB(TEORI)'!$V214,'PB(TEORI)'!$AG214)*PBTEORI5%,"")</f>
        <v/>
      </c>
      <c r="L214" s="456" t="str">
        <f>IFERROR(AVERAGE('PB(TEORI)'!$L214,'PB(TEORI)'!$W214,'PB(TEORI)'!$AH214)*PBTEORI6%,"")</f>
        <v/>
      </c>
      <c r="M214" s="456" t="str">
        <f>IFERROR(AVERAGE('PB(TEORI)'!$M214,'PB(TEORI)'!$X214,'[2]PB(TEORI'!$AG214)*PBTEORI7%,"")</f>
        <v/>
      </c>
      <c r="N214" s="467" t="str">
        <f>IFERROR(AVERAGE('PB(TEORI)'!$N214,'PB(TEORI)'!$Y214,'PB(TEORI)'!$AJ214)*PBTEORI8%,"")</f>
        <v/>
      </c>
      <c r="O214" s="467" t="str">
        <f>IFERROR(AVERAGE('PB(TEORI)'!$O214,'PB(TEORI)'!$Z214,'PB(TEORI)'!$AK214)*PBTEORI9%,"")</f>
        <v/>
      </c>
      <c r="P214" s="467" t="str">
        <f>IFERROR(AVERAGE('PB(TEORI)'!$P214,'PB(TEORI)'!$AA214,'PB(TEORI)'!$AL214)*PBTEORI10%,"")</f>
        <v/>
      </c>
      <c r="Q214" s="468" t="str">
        <f t="shared" si="9"/>
        <v/>
      </c>
      <c r="R214" s="469" t="str">
        <f>IFERROR(AVERAGE('PB(AMALI)'!$G214,'PB(AMALI)'!$R214,'PB(AMALI)'!$AC214)*PBAMALI1%,"")</f>
        <v/>
      </c>
      <c r="S214" s="469" t="str">
        <f>IFERROR(AVERAGE('PB(AMALI)'!$H214,'PB(AMALI)'!$S214,'PB(AMALI)'!$AD214)*PBAMALI2%,"")</f>
        <v/>
      </c>
      <c r="T214" s="469" t="str">
        <f>IFERROR(AVERAGE('PB(AMALI)'!$I214,'PB(AMALI)'!$T214,'PB(AMALI)'!$AE214)*PBAMALI3%,"")</f>
        <v/>
      </c>
      <c r="U214" s="469" t="str">
        <f>IFERROR(AVERAGE('PB(AMALI)'!$J214,'PB(AMALI)'!$U214,'PB(AMALI)'!$AF214)*PBAMALI4%,"")</f>
        <v/>
      </c>
      <c r="V214" s="469" t="str">
        <f>IFERROR(AVERAGE('PB(AMALI)'!$K214,'PB(AMALI)'!$V214,'PB(AMALI)'!$AG214)*PBAMALI5%,"")</f>
        <v/>
      </c>
      <c r="W214" s="469" t="str">
        <f>IFERROR(AVERAGE('PB(AMALI)'!$L214,'PB(AMALI)'!$W214,'PB(AMALI)'!$AH214)*PBAMALI6%,"")</f>
        <v/>
      </c>
      <c r="X214" s="469" t="str">
        <f>IFERROR(AVERAGE('PB(AMALI)'!$M214,'PB(AMALI)'!$X214,'[3]PB(AMALI'!$AG214)*PBAMALI7%,"")</f>
        <v/>
      </c>
      <c r="Y214" s="469" t="str">
        <f>IFERROR(AVERAGE('PB(AMALI)'!$N214,'PB(AMALI)'!$Y214,'PB(AMALI)'!$AJ214)*PBAMALI8%,"")</f>
        <v/>
      </c>
      <c r="Z214" s="469" t="str">
        <f>IFERROR(AVERAGE('PB(AMALI)'!$O214,'PB(AMALI)'!$Z214,'PB(AMALI)'!$AK214)*PBAMALI9%,"")</f>
        <v/>
      </c>
      <c r="AA214" s="469" t="str">
        <f>IFERROR(AVERAGE('PB(AMALI)'!$P214,'PB(AMALI)'!$AA214,'PB(AMALI)'!$AL214)*PBAMALI10%,"")</f>
        <v/>
      </c>
      <c r="AB214" s="470" t="str">
        <f t="shared" si="10"/>
        <v/>
      </c>
      <c r="AC214" s="474" t="str">
        <f t="shared" si="11"/>
        <v/>
      </c>
    </row>
    <row r="215" spans="1:29" ht="19.899999999999999" customHeight="1">
      <c r="A215" s="6">
        <v>204</v>
      </c>
      <c r="B215" s="425" t="str">
        <f>IF(OR(F215=0,F215=""),"",'DAFTAR PELAJAR'!B211)</f>
        <v/>
      </c>
      <c r="C215" s="381" t="str">
        <f>IF(OR(F215=0,F215=""),"",'DAFTAR PELAJAR'!C211)</f>
        <v/>
      </c>
      <c r="D215" s="472" t="str">
        <f>IF(OR(F215=0,F215=""),"",'DAFTAR PELAJAR'!D211)</f>
        <v/>
      </c>
      <c r="E215" s="381" t="str">
        <f>IF(OR(F215=0,F215=""),"",'DAFTAR PELAJAR'!E211)</f>
        <v/>
      </c>
      <c r="F215" s="473" t="str">
        <f>IF('DAFTAR PELAJAR'!J211=0,"",'DAFTAR PELAJAR'!J211)</f>
        <v/>
      </c>
      <c r="G215" s="4" t="str">
        <f>IFERROR(AVERAGE('PB(TEORI)'!$G215,'PB(TEORI)'!$R215,'PB(TEORI)'!$AC215)*PBTEORI1%,"")</f>
        <v/>
      </c>
      <c r="H215" s="456" t="str">
        <f>IFERROR(AVERAGE('PB(TEORI)'!$H215,'PB(TEORI)'!$S215,'PB(TEORI)'!$AD215)*PBTEORI2%,"")</f>
        <v/>
      </c>
      <c r="I215" s="456" t="str">
        <f>IFERROR(AVERAGE('PB(TEORI)'!$I215,'PB(TEORI)'!$T215,'PB(TEORI)'!$AE215)*PBTEORI3%,"")</f>
        <v/>
      </c>
      <c r="J215" s="456" t="str">
        <f>IFERROR(AVERAGE('PB(TEORI)'!$J215,'PB(TEORI)'!$U215,'PB(TEORI)'!$AF215)*PBTEORI4%,"")</f>
        <v/>
      </c>
      <c r="K215" s="456" t="str">
        <f>IFERROR(AVERAGE('PB(TEORI)'!$K215,'PB(TEORI)'!$V215,'PB(TEORI)'!$AG215)*PBTEORI5%,"")</f>
        <v/>
      </c>
      <c r="L215" s="456" t="str">
        <f>IFERROR(AVERAGE('PB(TEORI)'!$L215,'PB(TEORI)'!$W215,'PB(TEORI)'!$AH215)*PBTEORI6%,"")</f>
        <v/>
      </c>
      <c r="M215" s="456" t="str">
        <f>IFERROR(AVERAGE('PB(TEORI)'!$M215,'PB(TEORI)'!$X215,'[2]PB(TEORI'!$AG215)*PBTEORI7%,"")</f>
        <v/>
      </c>
      <c r="N215" s="467" t="str">
        <f>IFERROR(AVERAGE('PB(TEORI)'!$N215,'PB(TEORI)'!$Y215,'PB(TEORI)'!$AJ215)*PBTEORI8%,"")</f>
        <v/>
      </c>
      <c r="O215" s="467" t="str">
        <f>IFERROR(AVERAGE('PB(TEORI)'!$O215,'PB(TEORI)'!$Z215,'PB(TEORI)'!$AK215)*PBTEORI9%,"")</f>
        <v/>
      </c>
      <c r="P215" s="467" t="str">
        <f>IFERROR(AVERAGE('PB(TEORI)'!$P215,'PB(TEORI)'!$AA215,'PB(TEORI)'!$AL215)*PBTEORI10%,"")</f>
        <v/>
      </c>
      <c r="Q215" s="468" t="str">
        <f t="shared" si="9"/>
        <v/>
      </c>
      <c r="R215" s="469" t="str">
        <f>IFERROR(AVERAGE('PB(AMALI)'!$G215,'PB(AMALI)'!$R215,'PB(AMALI)'!$AC215)*PBAMALI1%,"")</f>
        <v/>
      </c>
      <c r="S215" s="469" t="str">
        <f>IFERROR(AVERAGE('PB(AMALI)'!$H215,'PB(AMALI)'!$S215,'PB(AMALI)'!$AD215)*PBAMALI2%,"")</f>
        <v/>
      </c>
      <c r="T215" s="469" t="str">
        <f>IFERROR(AVERAGE('PB(AMALI)'!$I215,'PB(AMALI)'!$T215,'PB(AMALI)'!$AE215)*PBAMALI3%,"")</f>
        <v/>
      </c>
      <c r="U215" s="469" t="str">
        <f>IFERROR(AVERAGE('PB(AMALI)'!$J215,'PB(AMALI)'!$U215,'PB(AMALI)'!$AF215)*PBAMALI4%,"")</f>
        <v/>
      </c>
      <c r="V215" s="469" t="str">
        <f>IFERROR(AVERAGE('PB(AMALI)'!$K215,'PB(AMALI)'!$V215,'PB(AMALI)'!$AG215)*PBAMALI5%,"")</f>
        <v/>
      </c>
      <c r="W215" s="469" t="str">
        <f>IFERROR(AVERAGE('PB(AMALI)'!$L215,'PB(AMALI)'!$W215,'PB(AMALI)'!$AH215)*PBAMALI6%,"")</f>
        <v/>
      </c>
      <c r="X215" s="469" t="str">
        <f>IFERROR(AVERAGE('PB(AMALI)'!$M215,'PB(AMALI)'!$X215,'[3]PB(AMALI'!$AG215)*PBAMALI7%,"")</f>
        <v/>
      </c>
      <c r="Y215" s="469" t="str">
        <f>IFERROR(AVERAGE('PB(AMALI)'!$N215,'PB(AMALI)'!$Y215,'PB(AMALI)'!$AJ215)*PBAMALI8%,"")</f>
        <v/>
      </c>
      <c r="Z215" s="469" t="str">
        <f>IFERROR(AVERAGE('PB(AMALI)'!$O215,'PB(AMALI)'!$Z215,'PB(AMALI)'!$AK215)*PBAMALI9%,"")</f>
        <v/>
      </c>
      <c r="AA215" s="469" t="str">
        <f>IFERROR(AVERAGE('PB(AMALI)'!$P215,'PB(AMALI)'!$AA215,'PB(AMALI)'!$AL215)*PBAMALI10%,"")</f>
        <v/>
      </c>
      <c r="AB215" s="470" t="str">
        <f t="shared" si="10"/>
        <v/>
      </c>
      <c r="AC215" s="474" t="str">
        <f t="shared" si="11"/>
        <v/>
      </c>
    </row>
    <row r="216" spans="1:29" ht="19.899999999999999" customHeight="1">
      <c r="A216" s="6">
        <v>205</v>
      </c>
      <c r="B216" s="425" t="str">
        <f>IF(OR(F216=0,F216=""),"",'DAFTAR PELAJAR'!B212)</f>
        <v/>
      </c>
      <c r="C216" s="381" t="str">
        <f>IF(OR(F216=0,F216=""),"",'DAFTAR PELAJAR'!C212)</f>
        <v/>
      </c>
      <c r="D216" s="472" t="str">
        <f>IF(OR(F216=0,F216=""),"",'DAFTAR PELAJAR'!D212)</f>
        <v/>
      </c>
      <c r="E216" s="381" t="str">
        <f>IF(OR(F216=0,F216=""),"",'DAFTAR PELAJAR'!E212)</f>
        <v/>
      </c>
      <c r="F216" s="473" t="str">
        <f>IF('DAFTAR PELAJAR'!J212=0,"",'DAFTAR PELAJAR'!J212)</f>
        <v/>
      </c>
      <c r="G216" s="4" t="str">
        <f>IFERROR(AVERAGE('PB(TEORI)'!$G216,'PB(TEORI)'!$R216,'PB(TEORI)'!$AC216)*PBTEORI1%,"")</f>
        <v/>
      </c>
      <c r="H216" s="456" t="str">
        <f>IFERROR(AVERAGE('PB(TEORI)'!$H216,'PB(TEORI)'!$S216,'PB(TEORI)'!$AD216)*PBTEORI2%,"")</f>
        <v/>
      </c>
      <c r="I216" s="456" t="str">
        <f>IFERROR(AVERAGE('PB(TEORI)'!$I216,'PB(TEORI)'!$T216,'PB(TEORI)'!$AE216)*PBTEORI3%,"")</f>
        <v/>
      </c>
      <c r="J216" s="456" t="str">
        <f>IFERROR(AVERAGE('PB(TEORI)'!$J216,'PB(TEORI)'!$U216,'PB(TEORI)'!$AF216)*PBTEORI4%,"")</f>
        <v/>
      </c>
      <c r="K216" s="456" t="str">
        <f>IFERROR(AVERAGE('PB(TEORI)'!$K216,'PB(TEORI)'!$V216,'PB(TEORI)'!$AG216)*PBTEORI5%,"")</f>
        <v/>
      </c>
      <c r="L216" s="456" t="str">
        <f>IFERROR(AVERAGE('PB(TEORI)'!$L216,'PB(TEORI)'!$W216,'PB(TEORI)'!$AH216)*PBTEORI6%,"")</f>
        <v/>
      </c>
      <c r="M216" s="456" t="str">
        <f>IFERROR(AVERAGE('PB(TEORI)'!$M216,'PB(TEORI)'!$X216,'[2]PB(TEORI'!$AG216)*PBTEORI7%,"")</f>
        <v/>
      </c>
      <c r="N216" s="467" t="str">
        <f>IFERROR(AVERAGE('PB(TEORI)'!$N216,'PB(TEORI)'!$Y216,'PB(TEORI)'!$AJ216)*PBTEORI8%,"")</f>
        <v/>
      </c>
      <c r="O216" s="467" t="str">
        <f>IFERROR(AVERAGE('PB(TEORI)'!$O216,'PB(TEORI)'!$Z216,'PB(TEORI)'!$AK216)*PBTEORI9%,"")</f>
        <v/>
      </c>
      <c r="P216" s="467" t="str">
        <f>IFERROR(AVERAGE('PB(TEORI)'!$P216,'PB(TEORI)'!$AA216,'PB(TEORI)'!$AL216)*PBTEORI10%,"")</f>
        <v/>
      </c>
      <c r="Q216" s="468" t="str">
        <f t="shared" si="9"/>
        <v/>
      </c>
      <c r="R216" s="469" t="str">
        <f>IFERROR(AVERAGE('PB(AMALI)'!$G216,'PB(AMALI)'!$R216,'PB(AMALI)'!$AC216)*PBAMALI1%,"")</f>
        <v/>
      </c>
      <c r="S216" s="469" t="str">
        <f>IFERROR(AVERAGE('PB(AMALI)'!$H216,'PB(AMALI)'!$S216,'PB(AMALI)'!$AD216)*PBAMALI2%,"")</f>
        <v/>
      </c>
      <c r="T216" s="469" t="str">
        <f>IFERROR(AVERAGE('PB(AMALI)'!$I216,'PB(AMALI)'!$T216,'PB(AMALI)'!$AE216)*PBAMALI3%,"")</f>
        <v/>
      </c>
      <c r="U216" s="469" t="str">
        <f>IFERROR(AVERAGE('PB(AMALI)'!$J216,'PB(AMALI)'!$U216,'PB(AMALI)'!$AF216)*PBAMALI4%,"")</f>
        <v/>
      </c>
      <c r="V216" s="469" t="str">
        <f>IFERROR(AVERAGE('PB(AMALI)'!$K216,'PB(AMALI)'!$V216,'PB(AMALI)'!$AG216)*PBAMALI5%,"")</f>
        <v/>
      </c>
      <c r="W216" s="469" t="str">
        <f>IFERROR(AVERAGE('PB(AMALI)'!$L216,'PB(AMALI)'!$W216,'PB(AMALI)'!$AH216)*PBAMALI6%,"")</f>
        <v/>
      </c>
      <c r="X216" s="469" t="str">
        <f>IFERROR(AVERAGE('PB(AMALI)'!$M216,'PB(AMALI)'!$X216,'[3]PB(AMALI'!$AG216)*PBAMALI7%,"")</f>
        <v/>
      </c>
      <c r="Y216" s="469" t="str">
        <f>IFERROR(AVERAGE('PB(AMALI)'!$N216,'PB(AMALI)'!$Y216,'PB(AMALI)'!$AJ216)*PBAMALI8%,"")</f>
        <v/>
      </c>
      <c r="Z216" s="469" t="str">
        <f>IFERROR(AVERAGE('PB(AMALI)'!$O216,'PB(AMALI)'!$Z216,'PB(AMALI)'!$AK216)*PBAMALI9%,"")</f>
        <v/>
      </c>
      <c r="AA216" s="469" t="str">
        <f>IFERROR(AVERAGE('PB(AMALI)'!$P216,'PB(AMALI)'!$AA216,'PB(AMALI)'!$AL216)*PBAMALI10%,"")</f>
        <v/>
      </c>
      <c r="AB216" s="470" t="str">
        <f t="shared" si="10"/>
        <v/>
      </c>
      <c r="AC216" s="474" t="str">
        <f t="shared" si="11"/>
        <v/>
      </c>
    </row>
    <row r="217" spans="1:29" ht="19.899999999999999" customHeight="1">
      <c r="A217" s="6">
        <v>206</v>
      </c>
      <c r="B217" s="425" t="str">
        <f>IF(OR(F217=0,F217=""),"",'DAFTAR PELAJAR'!B213)</f>
        <v/>
      </c>
      <c r="C217" s="381" t="str">
        <f>IF(OR(F217=0,F217=""),"",'DAFTAR PELAJAR'!C213)</f>
        <v/>
      </c>
      <c r="D217" s="472" t="str">
        <f>IF(OR(F217=0,F217=""),"",'DAFTAR PELAJAR'!D213)</f>
        <v/>
      </c>
      <c r="E217" s="381" t="str">
        <f>IF(OR(F217=0,F217=""),"",'DAFTAR PELAJAR'!E213)</f>
        <v/>
      </c>
      <c r="F217" s="473" t="str">
        <f>IF('DAFTAR PELAJAR'!J213=0,"",'DAFTAR PELAJAR'!J213)</f>
        <v/>
      </c>
      <c r="G217" s="4" t="str">
        <f>IFERROR(AVERAGE('PB(TEORI)'!$G217,'PB(TEORI)'!$R217,'PB(TEORI)'!$AC217)*PBTEORI1%,"")</f>
        <v/>
      </c>
      <c r="H217" s="456" t="str">
        <f>IFERROR(AVERAGE('PB(TEORI)'!$H217,'PB(TEORI)'!$S217,'PB(TEORI)'!$AD217)*PBTEORI2%,"")</f>
        <v/>
      </c>
      <c r="I217" s="456" t="str">
        <f>IFERROR(AVERAGE('PB(TEORI)'!$I217,'PB(TEORI)'!$T217,'PB(TEORI)'!$AE217)*PBTEORI3%,"")</f>
        <v/>
      </c>
      <c r="J217" s="456" t="str">
        <f>IFERROR(AVERAGE('PB(TEORI)'!$J217,'PB(TEORI)'!$U217,'PB(TEORI)'!$AF217)*PBTEORI4%,"")</f>
        <v/>
      </c>
      <c r="K217" s="456" t="str">
        <f>IFERROR(AVERAGE('PB(TEORI)'!$K217,'PB(TEORI)'!$V217,'PB(TEORI)'!$AG217)*PBTEORI5%,"")</f>
        <v/>
      </c>
      <c r="L217" s="456" t="str">
        <f>IFERROR(AVERAGE('PB(TEORI)'!$L217,'PB(TEORI)'!$W217,'PB(TEORI)'!$AH217)*PBTEORI6%,"")</f>
        <v/>
      </c>
      <c r="M217" s="456" t="str">
        <f>IFERROR(AVERAGE('PB(TEORI)'!$M217,'PB(TEORI)'!$X217,'[2]PB(TEORI'!$AG217)*PBTEORI7%,"")</f>
        <v/>
      </c>
      <c r="N217" s="467" t="str">
        <f>IFERROR(AVERAGE('PB(TEORI)'!$N217,'PB(TEORI)'!$Y217,'PB(TEORI)'!$AJ217)*PBTEORI8%,"")</f>
        <v/>
      </c>
      <c r="O217" s="467" t="str">
        <f>IFERROR(AVERAGE('PB(TEORI)'!$O217,'PB(TEORI)'!$Z217,'PB(TEORI)'!$AK217)*PBTEORI9%,"")</f>
        <v/>
      </c>
      <c r="P217" s="467" t="str">
        <f>IFERROR(AVERAGE('PB(TEORI)'!$P217,'PB(TEORI)'!$AA217,'PB(TEORI)'!$AL217)*PBTEORI10%,"")</f>
        <v/>
      </c>
      <c r="Q217" s="468" t="str">
        <f t="shared" si="9"/>
        <v/>
      </c>
      <c r="R217" s="469" t="str">
        <f>IFERROR(AVERAGE('PB(AMALI)'!$G217,'PB(AMALI)'!$R217,'PB(AMALI)'!$AC217)*PBAMALI1%,"")</f>
        <v/>
      </c>
      <c r="S217" s="469" t="str">
        <f>IFERROR(AVERAGE('PB(AMALI)'!$H217,'PB(AMALI)'!$S217,'PB(AMALI)'!$AD217)*PBAMALI2%,"")</f>
        <v/>
      </c>
      <c r="T217" s="469" t="str">
        <f>IFERROR(AVERAGE('PB(AMALI)'!$I217,'PB(AMALI)'!$T217,'PB(AMALI)'!$AE217)*PBAMALI3%,"")</f>
        <v/>
      </c>
      <c r="U217" s="469" t="str">
        <f>IFERROR(AVERAGE('PB(AMALI)'!$J217,'PB(AMALI)'!$U217,'PB(AMALI)'!$AF217)*PBAMALI4%,"")</f>
        <v/>
      </c>
      <c r="V217" s="469" t="str">
        <f>IFERROR(AVERAGE('PB(AMALI)'!$K217,'PB(AMALI)'!$V217,'PB(AMALI)'!$AG217)*PBAMALI5%,"")</f>
        <v/>
      </c>
      <c r="W217" s="469" t="str">
        <f>IFERROR(AVERAGE('PB(AMALI)'!$L217,'PB(AMALI)'!$W217,'PB(AMALI)'!$AH217)*PBAMALI6%,"")</f>
        <v/>
      </c>
      <c r="X217" s="469" t="str">
        <f>IFERROR(AVERAGE('PB(AMALI)'!$M217,'PB(AMALI)'!$X217,'[3]PB(AMALI'!$AG217)*PBAMALI7%,"")</f>
        <v/>
      </c>
      <c r="Y217" s="469" t="str">
        <f>IFERROR(AVERAGE('PB(AMALI)'!$N217,'PB(AMALI)'!$Y217,'PB(AMALI)'!$AJ217)*PBAMALI8%,"")</f>
        <v/>
      </c>
      <c r="Z217" s="469" t="str">
        <f>IFERROR(AVERAGE('PB(AMALI)'!$O217,'PB(AMALI)'!$Z217,'PB(AMALI)'!$AK217)*PBAMALI9%,"")</f>
        <v/>
      </c>
      <c r="AA217" s="469" t="str">
        <f>IFERROR(AVERAGE('PB(AMALI)'!$P217,'PB(AMALI)'!$AA217,'PB(AMALI)'!$AL217)*PBAMALI10%,"")</f>
        <v/>
      </c>
      <c r="AB217" s="470" t="str">
        <f t="shared" si="10"/>
        <v/>
      </c>
      <c r="AC217" s="474" t="str">
        <f t="shared" si="11"/>
        <v/>
      </c>
    </row>
    <row r="218" spans="1:29" ht="19.899999999999999" customHeight="1">
      <c r="A218" s="6">
        <v>207</v>
      </c>
      <c r="B218" s="425" t="str">
        <f>IF(OR(F218=0,F218=""),"",'DAFTAR PELAJAR'!B214)</f>
        <v/>
      </c>
      <c r="C218" s="381" t="str">
        <f>IF(OR(F218=0,F218=""),"",'DAFTAR PELAJAR'!C214)</f>
        <v/>
      </c>
      <c r="D218" s="472" t="str">
        <f>IF(OR(F218=0,F218=""),"",'DAFTAR PELAJAR'!D214)</f>
        <v/>
      </c>
      <c r="E218" s="381" t="str">
        <f>IF(OR(F218=0,F218=""),"",'DAFTAR PELAJAR'!E214)</f>
        <v/>
      </c>
      <c r="F218" s="473" t="str">
        <f>IF('DAFTAR PELAJAR'!J214=0,"",'DAFTAR PELAJAR'!J214)</f>
        <v/>
      </c>
      <c r="G218" s="4" t="str">
        <f>IFERROR(AVERAGE('PB(TEORI)'!$G218,'PB(TEORI)'!$R218,'PB(TEORI)'!$AC218)*PBTEORI1%,"")</f>
        <v/>
      </c>
      <c r="H218" s="456" t="str">
        <f>IFERROR(AVERAGE('PB(TEORI)'!$H218,'PB(TEORI)'!$S218,'PB(TEORI)'!$AD218)*PBTEORI2%,"")</f>
        <v/>
      </c>
      <c r="I218" s="456" t="str">
        <f>IFERROR(AVERAGE('PB(TEORI)'!$I218,'PB(TEORI)'!$T218,'PB(TEORI)'!$AE218)*PBTEORI3%,"")</f>
        <v/>
      </c>
      <c r="J218" s="456" t="str">
        <f>IFERROR(AVERAGE('PB(TEORI)'!$J218,'PB(TEORI)'!$U218,'PB(TEORI)'!$AF218)*PBTEORI4%,"")</f>
        <v/>
      </c>
      <c r="K218" s="456" t="str">
        <f>IFERROR(AVERAGE('PB(TEORI)'!$K218,'PB(TEORI)'!$V218,'PB(TEORI)'!$AG218)*PBTEORI5%,"")</f>
        <v/>
      </c>
      <c r="L218" s="456" t="str">
        <f>IFERROR(AVERAGE('PB(TEORI)'!$L218,'PB(TEORI)'!$W218,'PB(TEORI)'!$AH218)*PBTEORI6%,"")</f>
        <v/>
      </c>
      <c r="M218" s="456" t="str">
        <f>IFERROR(AVERAGE('PB(TEORI)'!$M218,'PB(TEORI)'!$X218,'[2]PB(TEORI'!$AG218)*PBTEORI7%,"")</f>
        <v/>
      </c>
      <c r="N218" s="467" t="str">
        <f>IFERROR(AVERAGE('PB(TEORI)'!$N218,'PB(TEORI)'!$Y218,'PB(TEORI)'!$AJ218)*PBTEORI8%,"")</f>
        <v/>
      </c>
      <c r="O218" s="467" t="str">
        <f>IFERROR(AVERAGE('PB(TEORI)'!$O218,'PB(TEORI)'!$Z218,'PB(TEORI)'!$AK218)*PBTEORI9%,"")</f>
        <v/>
      </c>
      <c r="P218" s="467" t="str">
        <f>IFERROR(AVERAGE('PB(TEORI)'!$P218,'PB(TEORI)'!$AA218,'PB(TEORI)'!$AL218)*PBTEORI10%,"")</f>
        <v/>
      </c>
      <c r="Q218" s="468" t="str">
        <f t="shared" si="9"/>
        <v/>
      </c>
      <c r="R218" s="469" t="str">
        <f>IFERROR(AVERAGE('PB(AMALI)'!$G218,'PB(AMALI)'!$R218,'PB(AMALI)'!$AC218)*PBAMALI1%,"")</f>
        <v/>
      </c>
      <c r="S218" s="469" t="str">
        <f>IFERROR(AVERAGE('PB(AMALI)'!$H218,'PB(AMALI)'!$S218,'PB(AMALI)'!$AD218)*PBAMALI2%,"")</f>
        <v/>
      </c>
      <c r="T218" s="469" t="str">
        <f>IFERROR(AVERAGE('PB(AMALI)'!$I218,'PB(AMALI)'!$T218,'PB(AMALI)'!$AE218)*PBAMALI3%,"")</f>
        <v/>
      </c>
      <c r="U218" s="469" t="str">
        <f>IFERROR(AVERAGE('PB(AMALI)'!$J218,'PB(AMALI)'!$U218,'PB(AMALI)'!$AF218)*PBAMALI4%,"")</f>
        <v/>
      </c>
      <c r="V218" s="469" t="str">
        <f>IFERROR(AVERAGE('PB(AMALI)'!$K218,'PB(AMALI)'!$V218,'PB(AMALI)'!$AG218)*PBAMALI5%,"")</f>
        <v/>
      </c>
      <c r="W218" s="469" t="str">
        <f>IFERROR(AVERAGE('PB(AMALI)'!$L218,'PB(AMALI)'!$W218,'PB(AMALI)'!$AH218)*PBAMALI6%,"")</f>
        <v/>
      </c>
      <c r="X218" s="469" t="str">
        <f>IFERROR(AVERAGE('PB(AMALI)'!$M218,'PB(AMALI)'!$X218,'[3]PB(AMALI'!$AG218)*PBAMALI7%,"")</f>
        <v/>
      </c>
      <c r="Y218" s="469" t="str">
        <f>IFERROR(AVERAGE('PB(AMALI)'!$N218,'PB(AMALI)'!$Y218,'PB(AMALI)'!$AJ218)*PBAMALI8%,"")</f>
        <v/>
      </c>
      <c r="Z218" s="469" t="str">
        <f>IFERROR(AVERAGE('PB(AMALI)'!$O218,'PB(AMALI)'!$Z218,'PB(AMALI)'!$AK218)*PBAMALI9%,"")</f>
        <v/>
      </c>
      <c r="AA218" s="469" t="str">
        <f>IFERROR(AVERAGE('PB(AMALI)'!$P218,'PB(AMALI)'!$AA218,'PB(AMALI)'!$AL218)*PBAMALI10%,"")</f>
        <v/>
      </c>
      <c r="AB218" s="470" t="str">
        <f t="shared" si="10"/>
        <v/>
      </c>
      <c r="AC218" s="474" t="str">
        <f t="shared" si="11"/>
        <v/>
      </c>
    </row>
    <row r="219" spans="1:29" ht="19.899999999999999" customHeight="1">
      <c r="A219" s="6">
        <v>208</v>
      </c>
      <c r="B219" s="425" t="str">
        <f>IF(OR(F219=0,F219=""),"",'DAFTAR PELAJAR'!B215)</f>
        <v/>
      </c>
      <c r="C219" s="381" t="str">
        <f>IF(OR(F219=0,F219=""),"",'DAFTAR PELAJAR'!C215)</f>
        <v/>
      </c>
      <c r="D219" s="472" t="str">
        <f>IF(OR(F219=0,F219=""),"",'DAFTAR PELAJAR'!D215)</f>
        <v/>
      </c>
      <c r="E219" s="381" t="str">
        <f>IF(OR(F219=0,F219=""),"",'DAFTAR PELAJAR'!E215)</f>
        <v/>
      </c>
      <c r="F219" s="473" t="str">
        <f>IF('DAFTAR PELAJAR'!J215=0,"",'DAFTAR PELAJAR'!J215)</f>
        <v/>
      </c>
      <c r="G219" s="4" t="str">
        <f>IFERROR(AVERAGE('PB(TEORI)'!$G219,'PB(TEORI)'!$R219,'PB(TEORI)'!$AC219)*PBTEORI1%,"")</f>
        <v/>
      </c>
      <c r="H219" s="456" t="str">
        <f>IFERROR(AVERAGE('PB(TEORI)'!$H219,'PB(TEORI)'!$S219,'PB(TEORI)'!$AD219)*PBTEORI2%,"")</f>
        <v/>
      </c>
      <c r="I219" s="456" t="str">
        <f>IFERROR(AVERAGE('PB(TEORI)'!$I219,'PB(TEORI)'!$T219,'PB(TEORI)'!$AE219)*PBTEORI3%,"")</f>
        <v/>
      </c>
      <c r="J219" s="456" t="str">
        <f>IFERROR(AVERAGE('PB(TEORI)'!$J219,'PB(TEORI)'!$U219,'PB(TEORI)'!$AF219)*PBTEORI4%,"")</f>
        <v/>
      </c>
      <c r="K219" s="456" t="str">
        <f>IFERROR(AVERAGE('PB(TEORI)'!$K219,'PB(TEORI)'!$V219,'PB(TEORI)'!$AG219)*PBTEORI5%,"")</f>
        <v/>
      </c>
      <c r="L219" s="456" t="str">
        <f>IFERROR(AVERAGE('PB(TEORI)'!$L219,'PB(TEORI)'!$W219,'PB(TEORI)'!$AH219)*PBTEORI6%,"")</f>
        <v/>
      </c>
      <c r="M219" s="456" t="str">
        <f>IFERROR(AVERAGE('PB(TEORI)'!$M219,'PB(TEORI)'!$X219,'[2]PB(TEORI'!$AG219)*PBTEORI7%,"")</f>
        <v/>
      </c>
      <c r="N219" s="467" t="str">
        <f>IFERROR(AVERAGE('PB(TEORI)'!$N219,'PB(TEORI)'!$Y219,'PB(TEORI)'!$AJ219)*PBTEORI8%,"")</f>
        <v/>
      </c>
      <c r="O219" s="467" t="str">
        <f>IFERROR(AVERAGE('PB(TEORI)'!$O219,'PB(TEORI)'!$Z219,'PB(TEORI)'!$AK219)*PBTEORI9%,"")</f>
        <v/>
      </c>
      <c r="P219" s="467" t="str">
        <f>IFERROR(AVERAGE('PB(TEORI)'!$P219,'PB(TEORI)'!$AA219,'PB(TEORI)'!$AL219)*PBTEORI10%,"")</f>
        <v/>
      </c>
      <c r="Q219" s="468" t="str">
        <f t="shared" si="9"/>
        <v/>
      </c>
      <c r="R219" s="469" t="str">
        <f>IFERROR(AVERAGE('PB(AMALI)'!$G219,'PB(AMALI)'!$R219,'PB(AMALI)'!$AC219)*PBAMALI1%,"")</f>
        <v/>
      </c>
      <c r="S219" s="469" t="str">
        <f>IFERROR(AVERAGE('PB(AMALI)'!$H219,'PB(AMALI)'!$S219,'PB(AMALI)'!$AD219)*PBAMALI2%,"")</f>
        <v/>
      </c>
      <c r="T219" s="469" t="str">
        <f>IFERROR(AVERAGE('PB(AMALI)'!$I219,'PB(AMALI)'!$T219,'PB(AMALI)'!$AE219)*PBAMALI3%,"")</f>
        <v/>
      </c>
      <c r="U219" s="469" t="str">
        <f>IFERROR(AVERAGE('PB(AMALI)'!$J219,'PB(AMALI)'!$U219,'PB(AMALI)'!$AF219)*PBAMALI4%,"")</f>
        <v/>
      </c>
      <c r="V219" s="469" t="str">
        <f>IFERROR(AVERAGE('PB(AMALI)'!$K219,'PB(AMALI)'!$V219,'PB(AMALI)'!$AG219)*PBAMALI5%,"")</f>
        <v/>
      </c>
      <c r="W219" s="469" t="str">
        <f>IFERROR(AVERAGE('PB(AMALI)'!$L219,'PB(AMALI)'!$W219,'PB(AMALI)'!$AH219)*PBAMALI6%,"")</f>
        <v/>
      </c>
      <c r="X219" s="469" t="str">
        <f>IFERROR(AVERAGE('PB(AMALI)'!$M219,'PB(AMALI)'!$X219,'[3]PB(AMALI'!$AG219)*PBAMALI7%,"")</f>
        <v/>
      </c>
      <c r="Y219" s="469" t="str">
        <f>IFERROR(AVERAGE('PB(AMALI)'!$N219,'PB(AMALI)'!$Y219,'PB(AMALI)'!$AJ219)*PBAMALI8%,"")</f>
        <v/>
      </c>
      <c r="Z219" s="469" t="str">
        <f>IFERROR(AVERAGE('PB(AMALI)'!$O219,'PB(AMALI)'!$Z219,'PB(AMALI)'!$AK219)*PBAMALI9%,"")</f>
        <v/>
      </c>
      <c r="AA219" s="469" t="str">
        <f>IFERROR(AVERAGE('PB(AMALI)'!$P219,'PB(AMALI)'!$AA219,'PB(AMALI)'!$AL219)*PBAMALI10%,"")</f>
        <v/>
      </c>
      <c r="AB219" s="470" t="str">
        <f t="shared" si="10"/>
        <v/>
      </c>
      <c r="AC219" s="474" t="str">
        <f t="shared" si="11"/>
        <v/>
      </c>
    </row>
    <row r="220" spans="1:29" ht="19.899999999999999" customHeight="1">
      <c r="A220" s="6">
        <v>209</v>
      </c>
      <c r="B220" s="425" t="str">
        <f>IF(OR(F220=0,F220=""),"",'DAFTAR PELAJAR'!B216)</f>
        <v/>
      </c>
      <c r="C220" s="381" t="str">
        <f>IF(OR(F220=0,F220=""),"",'DAFTAR PELAJAR'!C216)</f>
        <v/>
      </c>
      <c r="D220" s="472" t="str">
        <f>IF(OR(F220=0,F220=""),"",'DAFTAR PELAJAR'!D216)</f>
        <v/>
      </c>
      <c r="E220" s="381" t="str">
        <f>IF(OR(F220=0,F220=""),"",'DAFTAR PELAJAR'!E216)</f>
        <v/>
      </c>
      <c r="F220" s="473" t="str">
        <f>IF('DAFTAR PELAJAR'!J216=0,"",'DAFTAR PELAJAR'!J216)</f>
        <v/>
      </c>
      <c r="G220" s="4" t="str">
        <f>IFERROR(AVERAGE('PB(TEORI)'!$G220,'PB(TEORI)'!$R220,'PB(TEORI)'!$AC220)*PBTEORI1%,"")</f>
        <v/>
      </c>
      <c r="H220" s="456" t="str">
        <f>IFERROR(AVERAGE('PB(TEORI)'!$H220,'PB(TEORI)'!$S220,'PB(TEORI)'!$AD220)*PBTEORI2%,"")</f>
        <v/>
      </c>
      <c r="I220" s="456" t="str">
        <f>IFERROR(AVERAGE('PB(TEORI)'!$I220,'PB(TEORI)'!$T220,'PB(TEORI)'!$AE220)*PBTEORI3%,"")</f>
        <v/>
      </c>
      <c r="J220" s="456" t="str">
        <f>IFERROR(AVERAGE('PB(TEORI)'!$J220,'PB(TEORI)'!$U220,'PB(TEORI)'!$AF220)*PBTEORI4%,"")</f>
        <v/>
      </c>
      <c r="K220" s="456" t="str">
        <f>IFERROR(AVERAGE('PB(TEORI)'!$K220,'PB(TEORI)'!$V220,'PB(TEORI)'!$AG220)*PBTEORI5%,"")</f>
        <v/>
      </c>
      <c r="L220" s="456" t="str">
        <f>IFERROR(AVERAGE('PB(TEORI)'!$L220,'PB(TEORI)'!$W220,'PB(TEORI)'!$AH220)*PBTEORI6%,"")</f>
        <v/>
      </c>
      <c r="M220" s="456" t="str">
        <f>IFERROR(AVERAGE('PB(TEORI)'!$M220,'PB(TEORI)'!$X220,'[2]PB(TEORI'!$AG220)*PBTEORI7%,"")</f>
        <v/>
      </c>
      <c r="N220" s="467" t="str">
        <f>IFERROR(AVERAGE('PB(TEORI)'!$N220,'PB(TEORI)'!$Y220,'PB(TEORI)'!$AJ220)*PBTEORI8%,"")</f>
        <v/>
      </c>
      <c r="O220" s="467" t="str">
        <f>IFERROR(AVERAGE('PB(TEORI)'!$O220,'PB(TEORI)'!$Z220,'PB(TEORI)'!$AK220)*PBTEORI9%,"")</f>
        <v/>
      </c>
      <c r="P220" s="467" t="str">
        <f>IFERROR(AVERAGE('PB(TEORI)'!$P220,'PB(TEORI)'!$AA220,'PB(TEORI)'!$AL220)*PBTEORI10%,"")</f>
        <v/>
      </c>
      <c r="Q220" s="468" t="str">
        <f t="shared" si="9"/>
        <v/>
      </c>
      <c r="R220" s="469" t="str">
        <f>IFERROR(AVERAGE('PB(AMALI)'!$G220,'PB(AMALI)'!$R220,'PB(AMALI)'!$AC220)*PBAMALI1%,"")</f>
        <v/>
      </c>
      <c r="S220" s="469" t="str">
        <f>IFERROR(AVERAGE('PB(AMALI)'!$H220,'PB(AMALI)'!$S220,'PB(AMALI)'!$AD220)*PBAMALI2%,"")</f>
        <v/>
      </c>
      <c r="T220" s="469" t="str">
        <f>IFERROR(AVERAGE('PB(AMALI)'!$I220,'PB(AMALI)'!$T220,'PB(AMALI)'!$AE220)*PBAMALI3%,"")</f>
        <v/>
      </c>
      <c r="U220" s="469" t="str">
        <f>IFERROR(AVERAGE('PB(AMALI)'!$J220,'PB(AMALI)'!$U220,'PB(AMALI)'!$AF220)*PBAMALI4%,"")</f>
        <v/>
      </c>
      <c r="V220" s="469" t="str">
        <f>IFERROR(AVERAGE('PB(AMALI)'!$K220,'PB(AMALI)'!$V220,'PB(AMALI)'!$AG220)*PBAMALI5%,"")</f>
        <v/>
      </c>
      <c r="W220" s="469" t="str">
        <f>IFERROR(AVERAGE('PB(AMALI)'!$L220,'PB(AMALI)'!$W220,'PB(AMALI)'!$AH220)*PBAMALI6%,"")</f>
        <v/>
      </c>
      <c r="X220" s="469" t="str">
        <f>IFERROR(AVERAGE('PB(AMALI)'!$M220,'PB(AMALI)'!$X220,'[3]PB(AMALI'!$AG220)*PBAMALI7%,"")</f>
        <v/>
      </c>
      <c r="Y220" s="469" t="str">
        <f>IFERROR(AVERAGE('PB(AMALI)'!$N220,'PB(AMALI)'!$Y220,'PB(AMALI)'!$AJ220)*PBAMALI8%,"")</f>
        <v/>
      </c>
      <c r="Z220" s="469" t="str">
        <f>IFERROR(AVERAGE('PB(AMALI)'!$O220,'PB(AMALI)'!$Z220,'PB(AMALI)'!$AK220)*PBAMALI9%,"")</f>
        <v/>
      </c>
      <c r="AA220" s="469" t="str">
        <f>IFERROR(AVERAGE('PB(AMALI)'!$P220,'PB(AMALI)'!$AA220,'PB(AMALI)'!$AL220)*PBAMALI10%,"")</f>
        <v/>
      </c>
      <c r="AB220" s="470" t="str">
        <f t="shared" si="10"/>
        <v/>
      </c>
      <c r="AC220" s="474" t="str">
        <f t="shared" si="11"/>
        <v/>
      </c>
    </row>
    <row r="221" spans="1:29" ht="19.899999999999999" customHeight="1">
      <c r="A221" s="6">
        <v>210</v>
      </c>
      <c r="B221" s="425" t="str">
        <f>IF(OR(F221=0,F221=""),"",'DAFTAR PELAJAR'!B217)</f>
        <v/>
      </c>
      <c r="C221" s="381" t="str">
        <f>IF(OR(F221=0,F221=""),"",'DAFTAR PELAJAR'!C217)</f>
        <v/>
      </c>
      <c r="D221" s="472" t="str">
        <f>IF(OR(F221=0,F221=""),"",'DAFTAR PELAJAR'!D217)</f>
        <v/>
      </c>
      <c r="E221" s="381" t="str">
        <f>IF(OR(F221=0,F221=""),"",'DAFTAR PELAJAR'!E217)</f>
        <v/>
      </c>
      <c r="F221" s="473" t="str">
        <f>IF('DAFTAR PELAJAR'!J217=0,"",'DAFTAR PELAJAR'!J217)</f>
        <v/>
      </c>
      <c r="G221" s="4" t="str">
        <f>IFERROR(AVERAGE('PB(TEORI)'!$G221,'PB(TEORI)'!$R221,'PB(TEORI)'!$AC221)*PBTEORI1%,"")</f>
        <v/>
      </c>
      <c r="H221" s="456" t="str">
        <f>IFERROR(AVERAGE('PB(TEORI)'!$H221,'PB(TEORI)'!$S221,'PB(TEORI)'!$AD221)*PBTEORI2%,"")</f>
        <v/>
      </c>
      <c r="I221" s="456" t="str">
        <f>IFERROR(AVERAGE('PB(TEORI)'!$I221,'PB(TEORI)'!$T221,'PB(TEORI)'!$AE221)*PBTEORI3%,"")</f>
        <v/>
      </c>
      <c r="J221" s="456" t="str">
        <f>IFERROR(AVERAGE('PB(TEORI)'!$J221,'PB(TEORI)'!$U221,'PB(TEORI)'!$AF221)*PBTEORI4%,"")</f>
        <v/>
      </c>
      <c r="K221" s="456" t="str">
        <f>IFERROR(AVERAGE('PB(TEORI)'!$K221,'PB(TEORI)'!$V221,'PB(TEORI)'!$AG221)*PBTEORI5%,"")</f>
        <v/>
      </c>
      <c r="L221" s="456" t="str">
        <f>IFERROR(AVERAGE('PB(TEORI)'!$L221,'PB(TEORI)'!$W221,'PB(TEORI)'!$AH221)*PBTEORI6%,"")</f>
        <v/>
      </c>
      <c r="M221" s="456" t="str">
        <f>IFERROR(AVERAGE('PB(TEORI)'!$M221,'PB(TEORI)'!$X221,'[2]PB(TEORI'!$AG221)*PBTEORI7%,"")</f>
        <v/>
      </c>
      <c r="N221" s="467" t="str">
        <f>IFERROR(AVERAGE('PB(TEORI)'!$N221,'PB(TEORI)'!$Y221,'PB(TEORI)'!$AJ221)*PBTEORI8%,"")</f>
        <v/>
      </c>
      <c r="O221" s="467" t="str">
        <f>IFERROR(AVERAGE('PB(TEORI)'!$O221,'PB(TEORI)'!$Z221,'PB(TEORI)'!$AK221)*PBTEORI9%,"")</f>
        <v/>
      </c>
      <c r="P221" s="467" t="str">
        <f>IFERROR(AVERAGE('PB(TEORI)'!$P221,'PB(TEORI)'!$AA221,'PB(TEORI)'!$AL221)*PBTEORI10%,"")</f>
        <v/>
      </c>
      <c r="Q221" s="468" t="str">
        <f t="shared" si="9"/>
        <v/>
      </c>
      <c r="R221" s="469" t="str">
        <f>IFERROR(AVERAGE('PB(AMALI)'!$G221,'PB(AMALI)'!$R221,'PB(AMALI)'!$AC221)*PBAMALI1%,"")</f>
        <v/>
      </c>
      <c r="S221" s="469" t="str">
        <f>IFERROR(AVERAGE('PB(AMALI)'!$H221,'PB(AMALI)'!$S221,'PB(AMALI)'!$AD221)*PBAMALI2%,"")</f>
        <v/>
      </c>
      <c r="T221" s="469" t="str">
        <f>IFERROR(AVERAGE('PB(AMALI)'!$I221,'PB(AMALI)'!$T221,'PB(AMALI)'!$AE221)*PBAMALI3%,"")</f>
        <v/>
      </c>
      <c r="U221" s="469" t="str">
        <f>IFERROR(AVERAGE('PB(AMALI)'!$J221,'PB(AMALI)'!$U221,'PB(AMALI)'!$AF221)*PBAMALI4%,"")</f>
        <v/>
      </c>
      <c r="V221" s="469" t="str">
        <f>IFERROR(AVERAGE('PB(AMALI)'!$K221,'PB(AMALI)'!$V221,'PB(AMALI)'!$AG221)*PBAMALI5%,"")</f>
        <v/>
      </c>
      <c r="W221" s="469" t="str">
        <f>IFERROR(AVERAGE('PB(AMALI)'!$L221,'PB(AMALI)'!$W221,'PB(AMALI)'!$AH221)*PBAMALI6%,"")</f>
        <v/>
      </c>
      <c r="X221" s="469" t="str">
        <f>IFERROR(AVERAGE('PB(AMALI)'!$M221,'PB(AMALI)'!$X221,'[3]PB(AMALI'!$AG221)*PBAMALI7%,"")</f>
        <v/>
      </c>
      <c r="Y221" s="469" t="str">
        <f>IFERROR(AVERAGE('PB(AMALI)'!$N221,'PB(AMALI)'!$Y221,'PB(AMALI)'!$AJ221)*PBAMALI8%,"")</f>
        <v/>
      </c>
      <c r="Z221" s="469" t="str">
        <f>IFERROR(AVERAGE('PB(AMALI)'!$O221,'PB(AMALI)'!$Z221,'PB(AMALI)'!$AK221)*PBAMALI9%,"")</f>
        <v/>
      </c>
      <c r="AA221" s="469" t="str">
        <f>IFERROR(AVERAGE('PB(AMALI)'!$P221,'PB(AMALI)'!$AA221,'PB(AMALI)'!$AL221)*PBAMALI10%,"")</f>
        <v/>
      </c>
      <c r="AB221" s="470" t="str">
        <f t="shared" si="10"/>
        <v/>
      </c>
      <c r="AC221" s="474" t="str">
        <f t="shared" si="11"/>
        <v/>
      </c>
    </row>
    <row r="222" spans="1:29" ht="19.899999999999999" customHeight="1">
      <c r="A222" s="6">
        <v>211</v>
      </c>
      <c r="B222" s="425" t="str">
        <f>IF(OR(F222=0,F222=""),"",'DAFTAR PELAJAR'!B218)</f>
        <v/>
      </c>
      <c r="C222" s="381" t="str">
        <f>IF(OR(F222=0,F222=""),"",'DAFTAR PELAJAR'!C218)</f>
        <v/>
      </c>
      <c r="D222" s="472" t="str">
        <f>IF(OR(F222=0,F222=""),"",'DAFTAR PELAJAR'!D218)</f>
        <v/>
      </c>
      <c r="E222" s="381" t="str">
        <f>IF(OR(F222=0,F222=""),"",'DAFTAR PELAJAR'!E218)</f>
        <v/>
      </c>
      <c r="F222" s="473" t="str">
        <f>IF('DAFTAR PELAJAR'!J218=0,"",'DAFTAR PELAJAR'!J218)</f>
        <v/>
      </c>
      <c r="G222" s="4" t="str">
        <f>IFERROR(AVERAGE('PB(TEORI)'!$G222,'PB(TEORI)'!$R222,'PB(TEORI)'!$AC222)*PBTEORI1%,"")</f>
        <v/>
      </c>
      <c r="H222" s="456" t="str">
        <f>IFERROR(AVERAGE('PB(TEORI)'!$H222,'PB(TEORI)'!$S222,'PB(TEORI)'!$AD222)*PBTEORI2%,"")</f>
        <v/>
      </c>
      <c r="I222" s="456" t="str">
        <f>IFERROR(AVERAGE('PB(TEORI)'!$I222,'PB(TEORI)'!$T222,'PB(TEORI)'!$AE222)*PBTEORI3%,"")</f>
        <v/>
      </c>
      <c r="J222" s="456" t="str">
        <f>IFERROR(AVERAGE('PB(TEORI)'!$J222,'PB(TEORI)'!$U222,'PB(TEORI)'!$AF222)*PBTEORI4%,"")</f>
        <v/>
      </c>
      <c r="K222" s="456" t="str">
        <f>IFERROR(AVERAGE('PB(TEORI)'!$K222,'PB(TEORI)'!$V222,'PB(TEORI)'!$AG222)*PBTEORI5%,"")</f>
        <v/>
      </c>
      <c r="L222" s="456" t="str">
        <f>IFERROR(AVERAGE('PB(TEORI)'!$L222,'PB(TEORI)'!$W222,'PB(TEORI)'!$AH222)*PBTEORI6%,"")</f>
        <v/>
      </c>
      <c r="M222" s="456" t="str">
        <f>IFERROR(AVERAGE('PB(TEORI)'!$M222,'PB(TEORI)'!$X222,'[2]PB(TEORI'!$AG222)*PBTEORI7%,"")</f>
        <v/>
      </c>
      <c r="N222" s="467" t="str">
        <f>IFERROR(AVERAGE('PB(TEORI)'!$N222,'PB(TEORI)'!$Y222,'PB(TEORI)'!$AJ222)*PBTEORI8%,"")</f>
        <v/>
      </c>
      <c r="O222" s="467" t="str">
        <f>IFERROR(AVERAGE('PB(TEORI)'!$O222,'PB(TEORI)'!$Z222,'PB(TEORI)'!$AK222)*PBTEORI9%,"")</f>
        <v/>
      </c>
      <c r="P222" s="467" t="str">
        <f>IFERROR(AVERAGE('PB(TEORI)'!$P222,'PB(TEORI)'!$AA222,'PB(TEORI)'!$AL222)*PBTEORI10%,"")</f>
        <v/>
      </c>
      <c r="Q222" s="468" t="str">
        <f t="shared" si="9"/>
        <v/>
      </c>
      <c r="R222" s="469" t="str">
        <f>IFERROR(AVERAGE('PB(AMALI)'!$G222,'PB(AMALI)'!$R222,'PB(AMALI)'!$AC222)*PBAMALI1%,"")</f>
        <v/>
      </c>
      <c r="S222" s="469" t="str">
        <f>IFERROR(AVERAGE('PB(AMALI)'!$H222,'PB(AMALI)'!$S222,'PB(AMALI)'!$AD222)*PBAMALI2%,"")</f>
        <v/>
      </c>
      <c r="T222" s="469" t="str">
        <f>IFERROR(AVERAGE('PB(AMALI)'!$I222,'PB(AMALI)'!$T222,'PB(AMALI)'!$AE222)*PBAMALI3%,"")</f>
        <v/>
      </c>
      <c r="U222" s="469" t="str">
        <f>IFERROR(AVERAGE('PB(AMALI)'!$J222,'PB(AMALI)'!$U222,'PB(AMALI)'!$AF222)*PBAMALI4%,"")</f>
        <v/>
      </c>
      <c r="V222" s="469" t="str">
        <f>IFERROR(AVERAGE('PB(AMALI)'!$K222,'PB(AMALI)'!$V222,'PB(AMALI)'!$AG222)*PBAMALI5%,"")</f>
        <v/>
      </c>
      <c r="W222" s="469" t="str">
        <f>IFERROR(AVERAGE('PB(AMALI)'!$L222,'PB(AMALI)'!$W222,'PB(AMALI)'!$AH222)*PBAMALI6%,"")</f>
        <v/>
      </c>
      <c r="X222" s="469" t="str">
        <f>IFERROR(AVERAGE('PB(AMALI)'!$M222,'PB(AMALI)'!$X222,'[3]PB(AMALI'!$AG222)*PBAMALI7%,"")</f>
        <v/>
      </c>
      <c r="Y222" s="469" t="str">
        <f>IFERROR(AVERAGE('PB(AMALI)'!$N222,'PB(AMALI)'!$Y222,'PB(AMALI)'!$AJ222)*PBAMALI8%,"")</f>
        <v/>
      </c>
      <c r="Z222" s="469" t="str">
        <f>IFERROR(AVERAGE('PB(AMALI)'!$O222,'PB(AMALI)'!$Z222,'PB(AMALI)'!$AK222)*PBAMALI9%,"")</f>
        <v/>
      </c>
      <c r="AA222" s="469" t="str">
        <f>IFERROR(AVERAGE('PB(AMALI)'!$P222,'PB(AMALI)'!$AA222,'PB(AMALI)'!$AL222)*PBAMALI10%,"")</f>
        <v/>
      </c>
      <c r="AB222" s="470" t="str">
        <f t="shared" si="10"/>
        <v/>
      </c>
      <c r="AC222" s="474" t="str">
        <f t="shared" si="11"/>
        <v/>
      </c>
    </row>
    <row r="223" spans="1:29" ht="19.899999999999999" customHeight="1">
      <c r="A223" s="6">
        <v>212</v>
      </c>
      <c r="B223" s="425" t="str">
        <f>IF(OR(F223=0,F223=""),"",'DAFTAR PELAJAR'!B219)</f>
        <v/>
      </c>
      <c r="C223" s="381" t="str">
        <f>IF(OR(F223=0,F223=""),"",'DAFTAR PELAJAR'!C219)</f>
        <v/>
      </c>
      <c r="D223" s="472" t="str">
        <f>IF(OR(F223=0,F223=""),"",'DAFTAR PELAJAR'!D219)</f>
        <v/>
      </c>
      <c r="E223" s="381" t="str">
        <f>IF(OR(F223=0,F223=""),"",'DAFTAR PELAJAR'!E219)</f>
        <v/>
      </c>
      <c r="F223" s="473" t="str">
        <f>IF('DAFTAR PELAJAR'!J219=0,"",'DAFTAR PELAJAR'!J219)</f>
        <v/>
      </c>
      <c r="G223" s="4" t="str">
        <f>IFERROR(AVERAGE('PB(TEORI)'!$G223,'PB(TEORI)'!$R223,'PB(TEORI)'!$AC223)*PBTEORI1%,"")</f>
        <v/>
      </c>
      <c r="H223" s="456" t="str">
        <f>IFERROR(AVERAGE('PB(TEORI)'!$H223,'PB(TEORI)'!$S223,'PB(TEORI)'!$AD223)*PBTEORI2%,"")</f>
        <v/>
      </c>
      <c r="I223" s="456" t="str">
        <f>IFERROR(AVERAGE('PB(TEORI)'!$I223,'PB(TEORI)'!$T223,'PB(TEORI)'!$AE223)*PBTEORI3%,"")</f>
        <v/>
      </c>
      <c r="J223" s="456" t="str">
        <f>IFERROR(AVERAGE('PB(TEORI)'!$J223,'PB(TEORI)'!$U223,'PB(TEORI)'!$AF223)*PBTEORI4%,"")</f>
        <v/>
      </c>
      <c r="K223" s="456" t="str">
        <f>IFERROR(AVERAGE('PB(TEORI)'!$K223,'PB(TEORI)'!$V223,'PB(TEORI)'!$AG223)*PBTEORI5%,"")</f>
        <v/>
      </c>
      <c r="L223" s="456" t="str">
        <f>IFERROR(AVERAGE('PB(TEORI)'!$L223,'PB(TEORI)'!$W223,'PB(TEORI)'!$AH223)*PBTEORI6%,"")</f>
        <v/>
      </c>
      <c r="M223" s="456" t="str">
        <f>IFERROR(AVERAGE('PB(TEORI)'!$M223,'PB(TEORI)'!$X223,'[2]PB(TEORI'!$AG223)*PBTEORI7%,"")</f>
        <v/>
      </c>
      <c r="N223" s="467" t="str">
        <f>IFERROR(AVERAGE('PB(TEORI)'!$N223,'PB(TEORI)'!$Y223,'PB(TEORI)'!$AJ223)*PBTEORI8%,"")</f>
        <v/>
      </c>
      <c r="O223" s="467" t="str">
        <f>IFERROR(AVERAGE('PB(TEORI)'!$O223,'PB(TEORI)'!$Z223,'PB(TEORI)'!$AK223)*PBTEORI9%,"")</f>
        <v/>
      </c>
      <c r="P223" s="467" t="str">
        <f>IFERROR(AVERAGE('PB(TEORI)'!$P223,'PB(TEORI)'!$AA223,'PB(TEORI)'!$AL223)*PBTEORI10%,"")</f>
        <v/>
      </c>
      <c r="Q223" s="468" t="str">
        <f t="shared" si="9"/>
        <v/>
      </c>
      <c r="R223" s="469" t="str">
        <f>IFERROR(AVERAGE('PB(AMALI)'!$G223,'PB(AMALI)'!$R223,'PB(AMALI)'!$AC223)*PBAMALI1%,"")</f>
        <v/>
      </c>
      <c r="S223" s="469" t="str">
        <f>IFERROR(AVERAGE('PB(AMALI)'!$H223,'PB(AMALI)'!$S223,'PB(AMALI)'!$AD223)*PBAMALI2%,"")</f>
        <v/>
      </c>
      <c r="T223" s="469" t="str">
        <f>IFERROR(AVERAGE('PB(AMALI)'!$I223,'PB(AMALI)'!$T223,'PB(AMALI)'!$AE223)*PBAMALI3%,"")</f>
        <v/>
      </c>
      <c r="U223" s="469" t="str">
        <f>IFERROR(AVERAGE('PB(AMALI)'!$J223,'PB(AMALI)'!$U223,'PB(AMALI)'!$AF223)*PBAMALI4%,"")</f>
        <v/>
      </c>
      <c r="V223" s="469" t="str">
        <f>IFERROR(AVERAGE('PB(AMALI)'!$K223,'PB(AMALI)'!$V223,'PB(AMALI)'!$AG223)*PBAMALI5%,"")</f>
        <v/>
      </c>
      <c r="W223" s="469" t="str">
        <f>IFERROR(AVERAGE('PB(AMALI)'!$L223,'PB(AMALI)'!$W223,'PB(AMALI)'!$AH223)*PBAMALI6%,"")</f>
        <v/>
      </c>
      <c r="X223" s="469" t="str">
        <f>IFERROR(AVERAGE('PB(AMALI)'!$M223,'PB(AMALI)'!$X223,'[3]PB(AMALI'!$AG223)*PBAMALI7%,"")</f>
        <v/>
      </c>
      <c r="Y223" s="469" t="str">
        <f>IFERROR(AVERAGE('PB(AMALI)'!$N223,'PB(AMALI)'!$Y223,'PB(AMALI)'!$AJ223)*PBAMALI8%,"")</f>
        <v/>
      </c>
      <c r="Z223" s="469" t="str">
        <f>IFERROR(AVERAGE('PB(AMALI)'!$O223,'PB(AMALI)'!$Z223,'PB(AMALI)'!$AK223)*PBAMALI9%,"")</f>
        <v/>
      </c>
      <c r="AA223" s="469" t="str">
        <f>IFERROR(AVERAGE('PB(AMALI)'!$P223,'PB(AMALI)'!$AA223,'PB(AMALI)'!$AL223)*PBAMALI10%,"")</f>
        <v/>
      </c>
      <c r="AB223" s="470" t="str">
        <f t="shared" si="10"/>
        <v/>
      </c>
      <c r="AC223" s="474" t="str">
        <f t="shared" si="11"/>
        <v/>
      </c>
    </row>
    <row r="224" spans="1:29" ht="19.899999999999999" customHeight="1">
      <c r="A224" s="6">
        <v>213</v>
      </c>
      <c r="B224" s="425" t="str">
        <f>IF(OR(F224=0,F224=""),"",'DAFTAR PELAJAR'!B220)</f>
        <v/>
      </c>
      <c r="C224" s="381" t="str">
        <f>IF(OR(F224=0,F224=""),"",'DAFTAR PELAJAR'!C220)</f>
        <v/>
      </c>
      <c r="D224" s="472" t="str">
        <f>IF(OR(F224=0,F224=""),"",'DAFTAR PELAJAR'!D220)</f>
        <v/>
      </c>
      <c r="E224" s="381" t="str">
        <f>IF(OR(F224=0,F224=""),"",'DAFTAR PELAJAR'!E220)</f>
        <v/>
      </c>
      <c r="F224" s="473" t="str">
        <f>IF('DAFTAR PELAJAR'!J220=0,"",'DAFTAR PELAJAR'!J220)</f>
        <v/>
      </c>
      <c r="G224" s="4" t="str">
        <f>IFERROR(AVERAGE('PB(TEORI)'!$G224,'PB(TEORI)'!$R224,'PB(TEORI)'!$AC224)*PBTEORI1%,"")</f>
        <v/>
      </c>
      <c r="H224" s="456" t="str">
        <f>IFERROR(AVERAGE('PB(TEORI)'!$H224,'PB(TEORI)'!$S224,'PB(TEORI)'!$AD224)*PBTEORI2%,"")</f>
        <v/>
      </c>
      <c r="I224" s="456" t="str">
        <f>IFERROR(AVERAGE('PB(TEORI)'!$I224,'PB(TEORI)'!$T224,'PB(TEORI)'!$AE224)*PBTEORI3%,"")</f>
        <v/>
      </c>
      <c r="J224" s="456" t="str">
        <f>IFERROR(AVERAGE('PB(TEORI)'!$J224,'PB(TEORI)'!$U224,'PB(TEORI)'!$AF224)*PBTEORI4%,"")</f>
        <v/>
      </c>
      <c r="K224" s="456" t="str">
        <f>IFERROR(AVERAGE('PB(TEORI)'!$K224,'PB(TEORI)'!$V224,'PB(TEORI)'!$AG224)*PBTEORI5%,"")</f>
        <v/>
      </c>
      <c r="L224" s="456" t="str">
        <f>IFERROR(AVERAGE('PB(TEORI)'!$L224,'PB(TEORI)'!$W224,'PB(TEORI)'!$AH224)*PBTEORI6%,"")</f>
        <v/>
      </c>
      <c r="M224" s="456" t="str">
        <f>IFERROR(AVERAGE('PB(TEORI)'!$M224,'PB(TEORI)'!$X224,'[2]PB(TEORI'!$AG224)*PBTEORI7%,"")</f>
        <v/>
      </c>
      <c r="N224" s="467" t="str">
        <f>IFERROR(AVERAGE('PB(TEORI)'!$N224,'PB(TEORI)'!$Y224,'PB(TEORI)'!$AJ224)*PBTEORI8%,"")</f>
        <v/>
      </c>
      <c r="O224" s="467" t="str">
        <f>IFERROR(AVERAGE('PB(TEORI)'!$O224,'PB(TEORI)'!$Z224,'PB(TEORI)'!$AK224)*PBTEORI9%,"")</f>
        <v/>
      </c>
      <c r="P224" s="467" t="str">
        <f>IFERROR(AVERAGE('PB(TEORI)'!$P224,'PB(TEORI)'!$AA224,'PB(TEORI)'!$AL224)*PBTEORI10%,"")</f>
        <v/>
      </c>
      <c r="Q224" s="468" t="str">
        <f t="shared" si="9"/>
        <v/>
      </c>
      <c r="R224" s="469" t="str">
        <f>IFERROR(AVERAGE('PB(AMALI)'!$G224,'PB(AMALI)'!$R224,'PB(AMALI)'!$AC224)*PBAMALI1%,"")</f>
        <v/>
      </c>
      <c r="S224" s="469" t="str">
        <f>IFERROR(AVERAGE('PB(AMALI)'!$H224,'PB(AMALI)'!$S224,'PB(AMALI)'!$AD224)*PBAMALI2%,"")</f>
        <v/>
      </c>
      <c r="T224" s="469" t="str">
        <f>IFERROR(AVERAGE('PB(AMALI)'!$I224,'PB(AMALI)'!$T224,'PB(AMALI)'!$AE224)*PBAMALI3%,"")</f>
        <v/>
      </c>
      <c r="U224" s="469" t="str">
        <f>IFERROR(AVERAGE('PB(AMALI)'!$J224,'PB(AMALI)'!$U224,'PB(AMALI)'!$AF224)*PBAMALI4%,"")</f>
        <v/>
      </c>
      <c r="V224" s="469" t="str">
        <f>IFERROR(AVERAGE('PB(AMALI)'!$K224,'PB(AMALI)'!$V224,'PB(AMALI)'!$AG224)*PBAMALI5%,"")</f>
        <v/>
      </c>
      <c r="W224" s="469" t="str">
        <f>IFERROR(AVERAGE('PB(AMALI)'!$L224,'PB(AMALI)'!$W224,'PB(AMALI)'!$AH224)*PBAMALI6%,"")</f>
        <v/>
      </c>
      <c r="X224" s="469" t="str">
        <f>IFERROR(AVERAGE('PB(AMALI)'!$M224,'PB(AMALI)'!$X224,'[3]PB(AMALI'!$AG224)*PBAMALI7%,"")</f>
        <v/>
      </c>
      <c r="Y224" s="469" t="str">
        <f>IFERROR(AVERAGE('PB(AMALI)'!$N224,'PB(AMALI)'!$Y224,'PB(AMALI)'!$AJ224)*PBAMALI8%,"")</f>
        <v/>
      </c>
      <c r="Z224" s="469" t="str">
        <f>IFERROR(AVERAGE('PB(AMALI)'!$O224,'PB(AMALI)'!$Z224,'PB(AMALI)'!$AK224)*PBAMALI9%,"")</f>
        <v/>
      </c>
      <c r="AA224" s="469" t="str">
        <f>IFERROR(AVERAGE('PB(AMALI)'!$P224,'PB(AMALI)'!$AA224,'PB(AMALI)'!$AL224)*PBAMALI10%,"")</f>
        <v/>
      </c>
      <c r="AB224" s="470" t="str">
        <f t="shared" si="10"/>
        <v/>
      </c>
      <c r="AC224" s="474" t="str">
        <f t="shared" si="11"/>
        <v/>
      </c>
    </row>
    <row r="225" spans="1:29" ht="19.899999999999999" customHeight="1">
      <c r="A225" s="6">
        <v>214</v>
      </c>
      <c r="B225" s="425" t="str">
        <f>IF(OR(F225=0,F225=""),"",'DAFTAR PELAJAR'!B221)</f>
        <v/>
      </c>
      <c r="C225" s="381" t="str">
        <f>IF(OR(F225=0,F225=""),"",'DAFTAR PELAJAR'!C221)</f>
        <v/>
      </c>
      <c r="D225" s="472" t="str">
        <f>IF(OR(F225=0,F225=""),"",'DAFTAR PELAJAR'!D221)</f>
        <v/>
      </c>
      <c r="E225" s="381" t="str">
        <f>IF(OR(F225=0,F225=""),"",'DAFTAR PELAJAR'!E221)</f>
        <v/>
      </c>
      <c r="F225" s="473" t="str">
        <f>IF('DAFTAR PELAJAR'!J221=0,"",'DAFTAR PELAJAR'!J221)</f>
        <v/>
      </c>
      <c r="G225" s="4" t="str">
        <f>IFERROR(AVERAGE('PB(TEORI)'!$G225,'PB(TEORI)'!$R225,'PB(TEORI)'!$AC225)*PBTEORI1%,"")</f>
        <v/>
      </c>
      <c r="H225" s="456" t="str">
        <f>IFERROR(AVERAGE('PB(TEORI)'!$H225,'PB(TEORI)'!$S225,'PB(TEORI)'!$AD225)*PBTEORI2%,"")</f>
        <v/>
      </c>
      <c r="I225" s="456" t="str">
        <f>IFERROR(AVERAGE('PB(TEORI)'!$I225,'PB(TEORI)'!$T225,'PB(TEORI)'!$AE225)*PBTEORI3%,"")</f>
        <v/>
      </c>
      <c r="J225" s="456" t="str">
        <f>IFERROR(AVERAGE('PB(TEORI)'!$J225,'PB(TEORI)'!$U225,'PB(TEORI)'!$AF225)*PBTEORI4%,"")</f>
        <v/>
      </c>
      <c r="K225" s="456" t="str">
        <f>IFERROR(AVERAGE('PB(TEORI)'!$K225,'PB(TEORI)'!$V225,'PB(TEORI)'!$AG225)*PBTEORI5%,"")</f>
        <v/>
      </c>
      <c r="L225" s="456" t="str">
        <f>IFERROR(AVERAGE('PB(TEORI)'!$L225,'PB(TEORI)'!$W225,'PB(TEORI)'!$AH225)*PBTEORI6%,"")</f>
        <v/>
      </c>
      <c r="M225" s="456" t="str">
        <f>IFERROR(AVERAGE('PB(TEORI)'!$M225,'PB(TEORI)'!$X225,'[2]PB(TEORI'!$AG225)*PBTEORI7%,"")</f>
        <v/>
      </c>
      <c r="N225" s="467" t="str">
        <f>IFERROR(AVERAGE('PB(TEORI)'!$N225,'PB(TEORI)'!$Y225,'PB(TEORI)'!$AJ225)*PBTEORI8%,"")</f>
        <v/>
      </c>
      <c r="O225" s="467" t="str">
        <f>IFERROR(AVERAGE('PB(TEORI)'!$O225,'PB(TEORI)'!$Z225,'PB(TEORI)'!$AK225)*PBTEORI9%,"")</f>
        <v/>
      </c>
      <c r="P225" s="467" t="str">
        <f>IFERROR(AVERAGE('PB(TEORI)'!$P225,'PB(TEORI)'!$AA225,'PB(TEORI)'!$AL225)*PBTEORI10%,"")</f>
        <v/>
      </c>
      <c r="Q225" s="468" t="str">
        <f t="shared" si="9"/>
        <v/>
      </c>
      <c r="R225" s="469" t="str">
        <f>IFERROR(AVERAGE('PB(AMALI)'!$G225,'PB(AMALI)'!$R225,'PB(AMALI)'!$AC225)*PBAMALI1%,"")</f>
        <v/>
      </c>
      <c r="S225" s="469" t="str">
        <f>IFERROR(AVERAGE('PB(AMALI)'!$H225,'PB(AMALI)'!$S225,'PB(AMALI)'!$AD225)*PBAMALI2%,"")</f>
        <v/>
      </c>
      <c r="T225" s="469" t="str">
        <f>IFERROR(AVERAGE('PB(AMALI)'!$I225,'PB(AMALI)'!$T225,'PB(AMALI)'!$AE225)*PBAMALI3%,"")</f>
        <v/>
      </c>
      <c r="U225" s="469" t="str">
        <f>IFERROR(AVERAGE('PB(AMALI)'!$J225,'PB(AMALI)'!$U225,'PB(AMALI)'!$AF225)*PBAMALI4%,"")</f>
        <v/>
      </c>
      <c r="V225" s="469" t="str">
        <f>IFERROR(AVERAGE('PB(AMALI)'!$K225,'PB(AMALI)'!$V225,'PB(AMALI)'!$AG225)*PBAMALI5%,"")</f>
        <v/>
      </c>
      <c r="W225" s="469" t="str">
        <f>IFERROR(AVERAGE('PB(AMALI)'!$L225,'PB(AMALI)'!$W225,'PB(AMALI)'!$AH225)*PBAMALI6%,"")</f>
        <v/>
      </c>
      <c r="X225" s="469" t="str">
        <f>IFERROR(AVERAGE('PB(AMALI)'!$M225,'PB(AMALI)'!$X225,'[3]PB(AMALI'!$AG225)*PBAMALI7%,"")</f>
        <v/>
      </c>
      <c r="Y225" s="469" t="str">
        <f>IFERROR(AVERAGE('PB(AMALI)'!$N225,'PB(AMALI)'!$Y225,'PB(AMALI)'!$AJ225)*PBAMALI8%,"")</f>
        <v/>
      </c>
      <c r="Z225" s="469" t="str">
        <f>IFERROR(AVERAGE('PB(AMALI)'!$O225,'PB(AMALI)'!$Z225,'PB(AMALI)'!$AK225)*PBAMALI9%,"")</f>
        <v/>
      </c>
      <c r="AA225" s="469" t="str">
        <f>IFERROR(AVERAGE('PB(AMALI)'!$P225,'PB(AMALI)'!$AA225,'PB(AMALI)'!$AL225)*PBAMALI10%,"")</f>
        <v/>
      </c>
      <c r="AB225" s="470" t="str">
        <f t="shared" si="10"/>
        <v/>
      </c>
      <c r="AC225" s="474" t="str">
        <f t="shared" si="11"/>
        <v/>
      </c>
    </row>
    <row r="226" spans="1:29" ht="19.899999999999999" customHeight="1">
      <c r="A226" s="6">
        <v>215</v>
      </c>
      <c r="B226" s="425" t="str">
        <f>IF(OR(F226=0,F226=""),"",'DAFTAR PELAJAR'!B222)</f>
        <v/>
      </c>
      <c r="C226" s="381" t="str">
        <f>IF(OR(F226=0,F226=""),"",'DAFTAR PELAJAR'!C222)</f>
        <v/>
      </c>
      <c r="D226" s="472" t="str">
        <f>IF(OR(F226=0,F226=""),"",'DAFTAR PELAJAR'!D222)</f>
        <v/>
      </c>
      <c r="E226" s="381" t="str">
        <f>IF(OR(F226=0,F226=""),"",'DAFTAR PELAJAR'!E222)</f>
        <v/>
      </c>
      <c r="F226" s="473" t="str">
        <f>IF('DAFTAR PELAJAR'!J222=0,"",'DAFTAR PELAJAR'!J222)</f>
        <v/>
      </c>
      <c r="G226" s="4" t="str">
        <f>IFERROR(AVERAGE('PB(TEORI)'!$G226,'PB(TEORI)'!$R226,'PB(TEORI)'!$AC226)*PBTEORI1%,"")</f>
        <v/>
      </c>
      <c r="H226" s="456" t="str">
        <f>IFERROR(AVERAGE('PB(TEORI)'!$H226,'PB(TEORI)'!$S226,'PB(TEORI)'!$AD226)*PBTEORI2%,"")</f>
        <v/>
      </c>
      <c r="I226" s="456" t="str">
        <f>IFERROR(AVERAGE('PB(TEORI)'!$I226,'PB(TEORI)'!$T226,'PB(TEORI)'!$AE226)*PBTEORI3%,"")</f>
        <v/>
      </c>
      <c r="J226" s="456" t="str">
        <f>IFERROR(AVERAGE('PB(TEORI)'!$J226,'PB(TEORI)'!$U226,'PB(TEORI)'!$AF226)*PBTEORI4%,"")</f>
        <v/>
      </c>
      <c r="K226" s="456" t="str">
        <f>IFERROR(AVERAGE('PB(TEORI)'!$K226,'PB(TEORI)'!$V226,'PB(TEORI)'!$AG226)*PBTEORI5%,"")</f>
        <v/>
      </c>
      <c r="L226" s="456" t="str">
        <f>IFERROR(AVERAGE('PB(TEORI)'!$L226,'PB(TEORI)'!$W226,'PB(TEORI)'!$AH226)*PBTEORI6%,"")</f>
        <v/>
      </c>
      <c r="M226" s="456" t="str">
        <f>IFERROR(AVERAGE('PB(TEORI)'!$M226,'PB(TEORI)'!$X226,'[2]PB(TEORI'!$AG226)*PBTEORI7%,"")</f>
        <v/>
      </c>
      <c r="N226" s="467" t="str">
        <f>IFERROR(AVERAGE('PB(TEORI)'!$N226,'PB(TEORI)'!$Y226,'PB(TEORI)'!$AJ226)*PBTEORI8%,"")</f>
        <v/>
      </c>
      <c r="O226" s="467" t="str">
        <f>IFERROR(AVERAGE('PB(TEORI)'!$O226,'PB(TEORI)'!$Z226,'PB(TEORI)'!$AK226)*PBTEORI9%,"")</f>
        <v/>
      </c>
      <c r="P226" s="467" t="str">
        <f>IFERROR(AVERAGE('PB(TEORI)'!$P226,'PB(TEORI)'!$AA226,'PB(TEORI)'!$AL226)*PBTEORI10%,"")</f>
        <v/>
      </c>
      <c r="Q226" s="468" t="str">
        <f t="shared" si="9"/>
        <v/>
      </c>
      <c r="R226" s="469" t="str">
        <f>IFERROR(AVERAGE('PB(AMALI)'!$G226,'PB(AMALI)'!$R226,'PB(AMALI)'!$AC226)*PBAMALI1%,"")</f>
        <v/>
      </c>
      <c r="S226" s="469" t="str">
        <f>IFERROR(AVERAGE('PB(AMALI)'!$H226,'PB(AMALI)'!$S226,'PB(AMALI)'!$AD226)*PBAMALI2%,"")</f>
        <v/>
      </c>
      <c r="T226" s="469" t="str">
        <f>IFERROR(AVERAGE('PB(AMALI)'!$I226,'PB(AMALI)'!$T226,'PB(AMALI)'!$AE226)*PBAMALI3%,"")</f>
        <v/>
      </c>
      <c r="U226" s="469" t="str">
        <f>IFERROR(AVERAGE('PB(AMALI)'!$J226,'PB(AMALI)'!$U226,'PB(AMALI)'!$AF226)*PBAMALI4%,"")</f>
        <v/>
      </c>
      <c r="V226" s="469" t="str">
        <f>IFERROR(AVERAGE('PB(AMALI)'!$K226,'PB(AMALI)'!$V226,'PB(AMALI)'!$AG226)*PBAMALI5%,"")</f>
        <v/>
      </c>
      <c r="W226" s="469" t="str">
        <f>IFERROR(AVERAGE('PB(AMALI)'!$L226,'PB(AMALI)'!$W226,'PB(AMALI)'!$AH226)*PBAMALI6%,"")</f>
        <v/>
      </c>
      <c r="X226" s="469" t="str">
        <f>IFERROR(AVERAGE('PB(AMALI)'!$M226,'PB(AMALI)'!$X226,'[3]PB(AMALI'!$AG226)*PBAMALI7%,"")</f>
        <v/>
      </c>
      <c r="Y226" s="469" t="str">
        <f>IFERROR(AVERAGE('PB(AMALI)'!$N226,'PB(AMALI)'!$Y226,'PB(AMALI)'!$AJ226)*PBAMALI8%,"")</f>
        <v/>
      </c>
      <c r="Z226" s="469" t="str">
        <f>IFERROR(AVERAGE('PB(AMALI)'!$O226,'PB(AMALI)'!$Z226,'PB(AMALI)'!$AK226)*PBAMALI9%,"")</f>
        <v/>
      </c>
      <c r="AA226" s="469" t="str">
        <f>IFERROR(AVERAGE('PB(AMALI)'!$P226,'PB(AMALI)'!$AA226,'PB(AMALI)'!$AL226)*PBAMALI10%,"")</f>
        <v/>
      </c>
      <c r="AB226" s="470" t="str">
        <f t="shared" si="10"/>
        <v/>
      </c>
      <c r="AC226" s="474" t="str">
        <f t="shared" si="11"/>
        <v/>
      </c>
    </row>
    <row r="227" spans="1:29" ht="19.899999999999999" customHeight="1">
      <c r="A227" s="6">
        <v>216</v>
      </c>
      <c r="B227" s="425" t="str">
        <f>IF(OR(F227=0,F227=""),"",'DAFTAR PELAJAR'!B223)</f>
        <v/>
      </c>
      <c r="C227" s="381" t="str">
        <f>IF(OR(F227=0,F227=""),"",'DAFTAR PELAJAR'!C223)</f>
        <v/>
      </c>
      <c r="D227" s="472" t="str">
        <f>IF(OR(F227=0,F227=""),"",'DAFTAR PELAJAR'!D223)</f>
        <v/>
      </c>
      <c r="E227" s="381" t="str">
        <f>IF(OR(F227=0,F227=""),"",'DAFTAR PELAJAR'!E223)</f>
        <v/>
      </c>
      <c r="F227" s="473" t="str">
        <f>IF('DAFTAR PELAJAR'!J223=0,"",'DAFTAR PELAJAR'!J223)</f>
        <v/>
      </c>
      <c r="G227" s="4" t="str">
        <f>IFERROR(AVERAGE('PB(TEORI)'!$G227,'PB(TEORI)'!$R227,'PB(TEORI)'!$AC227)*PBTEORI1%,"")</f>
        <v/>
      </c>
      <c r="H227" s="456" t="str">
        <f>IFERROR(AVERAGE('PB(TEORI)'!$H227,'PB(TEORI)'!$S227,'PB(TEORI)'!$AD227)*PBTEORI2%,"")</f>
        <v/>
      </c>
      <c r="I227" s="456" t="str">
        <f>IFERROR(AVERAGE('PB(TEORI)'!$I227,'PB(TEORI)'!$T227,'PB(TEORI)'!$AE227)*PBTEORI3%,"")</f>
        <v/>
      </c>
      <c r="J227" s="456" t="str">
        <f>IFERROR(AVERAGE('PB(TEORI)'!$J227,'PB(TEORI)'!$U227,'PB(TEORI)'!$AF227)*PBTEORI4%,"")</f>
        <v/>
      </c>
      <c r="K227" s="456" t="str">
        <f>IFERROR(AVERAGE('PB(TEORI)'!$K227,'PB(TEORI)'!$V227,'PB(TEORI)'!$AG227)*PBTEORI5%,"")</f>
        <v/>
      </c>
      <c r="L227" s="456" t="str">
        <f>IFERROR(AVERAGE('PB(TEORI)'!$L227,'PB(TEORI)'!$W227,'PB(TEORI)'!$AH227)*PBTEORI6%,"")</f>
        <v/>
      </c>
      <c r="M227" s="456" t="str">
        <f>IFERROR(AVERAGE('PB(TEORI)'!$M227,'PB(TEORI)'!$X227,'[2]PB(TEORI'!$AG227)*PBTEORI7%,"")</f>
        <v/>
      </c>
      <c r="N227" s="467" t="str">
        <f>IFERROR(AVERAGE('PB(TEORI)'!$N227,'PB(TEORI)'!$Y227,'PB(TEORI)'!$AJ227)*PBTEORI8%,"")</f>
        <v/>
      </c>
      <c r="O227" s="467" t="str">
        <f>IFERROR(AVERAGE('PB(TEORI)'!$O227,'PB(TEORI)'!$Z227,'PB(TEORI)'!$AK227)*PBTEORI9%,"")</f>
        <v/>
      </c>
      <c r="P227" s="467" t="str">
        <f>IFERROR(AVERAGE('PB(TEORI)'!$P227,'PB(TEORI)'!$AA227,'PB(TEORI)'!$AL227)*PBTEORI10%,"")</f>
        <v/>
      </c>
      <c r="Q227" s="468" t="str">
        <f t="shared" si="9"/>
        <v/>
      </c>
      <c r="R227" s="469" t="str">
        <f>IFERROR(AVERAGE('PB(AMALI)'!$G227,'PB(AMALI)'!$R227,'PB(AMALI)'!$AC227)*PBAMALI1%,"")</f>
        <v/>
      </c>
      <c r="S227" s="469" t="str">
        <f>IFERROR(AVERAGE('PB(AMALI)'!$H227,'PB(AMALI)'!$S227,'PB(AMALI)'!$AD227)*PBAMALI2%,"")</f>
        <v/>
      </c>
      <c r="T227" s="469" t="str">
        <f>IFERROR(AVERAGE('PB(AMALI)'!$I227,'PB(AMALI)'!$T227,'PB(AMALI)'!$AE227)*PBAMALI3%,"")</f>
        <v/>
      </c>
      <c r="U227" s="469" t="str">
        <f>IFERROR(AVERAGE('PB(AMALI)'!$J227,'PB(AMALI)'!$U227,'PB(AMALI)'!$AF227)*PBAMALI4%,"")</f>
        <v/>
      </c>
      <c r="V227" s="469" t="str">
        <f>IFERROR(AVERAGE('PB(AMALI)'!$K227,'PB(AMALI)'!$V227,'PB(AMALI)'!$AG227)*PBAMALI5%,"")</f>
        <v/>
      </c>
      <c r="W227" s="469" t="str">
        <f>IFERROR(AVERAGE('PB(AMALI)'!$L227,'PB(AMALI)'!$W227,'PB(AMALI)'!$AH227)*PBAMALI6%,"")</f>
        <v/>
      </c>
      <c r="X227" s="469" t="str">
        <f>IFERROR(AVERAGE('PB(AMALI)'!$M227,'PB(AMALI)'!$X227,'[3]PB(AMALI'!$AG227)*PBAMALI7%,"")</f>
        <v/>
      </c>
      <c r="Y227" s="469" t="str">
        <f>IFERROR(AVERAGE('PB(AMALI)'!$N227,'PB(AMALI)'!$Y227,'PB(AMALI)'!$AJ227)*PBAMALI8%,"")</f>
        <v/>
      </c>
      <c r="Z227" s="469" t="str">
        <f>IFERROR(AVERAGE('PB(AMALI)'!$O227,'PB(AMALI)'!$Z227,'PB(AMALI)'!$AK227)*PBAMALI9%,"")</f>
        <v/>
      </c>
      <c r="AA227" s="469" t="str">
        <f>IFERROR(AVERAGE('PB(AMALI)'!$P227,'PB(AMALI)'!$AA227,'PB(AMALI)'!$AL227)*PBAMALI10%,"")</f>
        <v/>
      </c>
      <c r="AB227" s="470" t="str">
        <f t="shared" si="10"/>
        <v/>
      </c>
      <c r="AC227" s="474" t="str">
        <f t="shared" si="11"/>
        <v/>
      </c>
    </row>
    <row r="228" spans="1:29" ht="19.899999999999999" customHeight="1">
      <c r="A228" s="6">
        <v>217</v>
      </c>
      <c r="B228" s="425" t="str">
        <f>IF(OR(F228=0,F228=""),"",'DAFTAR PELAJAR'!B224)</f>
        <v/>
      </c>
      <c r="C228" s="381" t="str">
        <f>IF(OR(F228=0,F228=""),"",'DAFTAR PELAJAR'!C224)</f>
        <v/>
      </c>
      <c r="D228" s="472" t="str">
        <f>IF(OR(F228=0,F228=""),"",'DAFTAR PELAJAR'!D224)</f>
        <v/>
      </c>
      <c r="E228" s="381" t="str">
        <f>IF(OR(F228=0,F228=""),"",'DAFTAR PELAJAR'!E224)</f>
        <v/>
      </c>
      <c r="F228" s="473" t="str">
        <f>IF('DAFTAR PELAJAR'!J224=0,"",'DAFTAR PELAJAR'!J224)</f>
        <v/>
      </c>
      <c r="G228" s="4" t="str">
        <f>IFERROR(AVERAGE('PB(TEORI)'!$G228,'PB(TEORI)'!$R228,'PB(TEORI)'!$AC228)*PBTEORI1%,"")</f>
        <v/>
      </c>
      <c r="H228" s="456" t="str">
        <f>IFERROR(AVERAGE('PB(TEORI)'!$H228,'PB(TEORI)'!$S228,'PB(TEORI)'!$AD228)*PBTEORI2%,"")</f>
        <v/>
      </c>
      <c r="I228" s="456" t="str">
        <f>IFERROR(AVERAGE('PB(TEORI)'!$I228,'PB(TEORI)'!$T228,'PB(TEORI)'!$AE228)*PBTEORI3%,"")</f>
        <v/>
      </c>
      <c r="J228" s="456" t="str">
        <f>IFERROR(AVERAGE('PB(TEORI)'!$J228,'PB(TEORI)'!$U228,'PB(TEORI)'!$AF228)*PBTEORI4%,"")</f>
        <v/>
      </c>
      <c r="K228" s="456" t="str">
        <f>IFERROR(AVERAGE('PB(TEORI)'!$K228,'PB(TEORI)'!$V228,'PB(TEORI)'!$AG228)*PBTEORI5%,"")</f>
        <v/>
      </c>
      <c r="L228" s="456" t="str">
        <f>IFERROR(AVERAGE('PB(TEORI)'!$L228,'PB(TEORI)'!$W228,'PB(TEORI)'!$AH228)*PBTEORI6%,"")</f>
        <v/>
      </c>
      <c r="M228" s="456" t="str">
        <f>IFERROR(AVERAGE('PB(TEORI)'!$M228,'PB(TEORI)'!$X228,'[2]PB(TEORI'!$AG228)*PBTEORI7%,"")</f>
        <v/>
      </c>
      <c r="N228" s="467" t="str">
        <f>IFERROR(AVERAGE('PB(TEORI)'!$N228,'PB(TEORI)'!$Y228,'PB(TEORI)'!$AJ228)*PBTEORI8%,"")</f>
        <v/>
      </c>
      <c r="O228" s="467" t="str">
        <f>IFERROR(AVERAGE('PB(TEORI)'!$O228,'PB(TEORI)'!$Z228,'PB(TEORI)'!$AK228)*PBTEORI9%,"")</f>
        <v/>
      </c>
      <c r="P228" s="467" t="str">
        <f>IFERROR(AVERAGE('PB(TEORI)'!$P228,'PB(TEORI)'!$AA228,'PB(TEORI)'!$AL228)*PBTEORI10%,"")</f>
        <v/>
      </c>
      <c r="Q228" s="468" t="str">
        <f t="shared" si="9"/>
        <v/>
      </c>
      <c r="R228" s="469" t="str">
        <f>IFERROR(AVERAGE('PB(AMALI)'!$G228,'PB(AMALI)'!$R228,'PB(AMALI)'!$AC228)*PBAMALI1%,"")</f>
        <v/>
      </c>
      <c r="S228" s="469" t="str">
        <f>IFERROR(AVERAGE('PB(AMALI)'!$H228,'PB(AMALI)'!$S228,'PB(AMALI)'!$AD228)*PBAMALI2%,"")</f>
        <v/>
      </c>
      <c r="T228" s="469" t="str">
        <f>IFERROR(AVERAGE('PB(AMALI)'!$I228,'PB(AMALI)'!$T228,'PB(AMALI)'!$AE228)*PBAMALI3%,"")</f>
        <v/>
      </c>
      <c r="U228" s="469" t="str">
        <f>IFERROR(AVERAGE('PB(AMALI)'!$J228,'PB(AMALI)'!$U228,'PB(AMALI)'!$AF228)*PBAMALI4%,"")</f>
        <v/>
      </c>
      <c r="V228" s="469" t="str">
        <f>IFERROR(AVERAGE('PB(AMALI)'!$K228,'PB(AMALI)'!$V228,'PB(AMALI)'!$AG228)*PBAMALI5%,"")</f>
        <v/>
      </c>
      <c r="W228" s="469" t="str">
        <f>IFERROR(AVERAGE('PB(AMALI)'!$L228,'PB(AMALI)'!$W228,'PB(AMALI)'!$AH228)*PBAMALI6%,"")</f>
        <v/>
      </c>
      <c r="X228" s="469" t="str">
        <f>IFERROR(AVERAGE('PB(AMALI)'!$M228,'PB(AMALI)'!$X228,'[3]PB(AMALI'!$AG228)*PBAMALI7%,"")</f>
        <v/>
      </c>
      <c r="Y228" s="469" t="str">
        <f>IFERROR(AVERAGE('PB(AMALI)'!$N228,'PB(AMALI)'!$Y228,'PB(AMALI)'!$AJ228)*PBAMALI8%,"")</f>
        <v/>
      </c>
      <c r="Z228" s="469" t="str">
        <f>IFERROR(AVERAGE('PB(AMALI)'!$O228,'PB(AMALI)'!$Z228,'PB(AMALI)'!$AK228)*PBAMALI9%,"")</f>
        <v/>
      </c>
      <c r="AA228" s="469" t="str">
        <f>IFERROR(AVERAGE('PB(AMALI)'!$P228,'PB(AMALI)'!$AA228,'PB(AMALI)'!$AL228)*PBAMALI10%,"")</f>
        <v/>
      </c>
      <c r="AB228" s="470" t="str">
        <f t="shared" si="10"/>
        <v/>
      </c>
      <c r="AC228" s="474" t="str">
        <f t="shared" si="11"/>
        <v/>
      </c>
    </row>
    <row r="229" spans="1:29" ht="19.899999999999999" customHeight="1">
      <c r="A229" s="6">
        <v>218</v>
      </c>
      <c r="B229" s="425" t="str">
        <f>IF(OR(F229=0,F229=""),"",'DAFTAR PELAJAR'!B225)</f>
        <v/>
      </c>
      <c r="C229" s="381" t="str">
        <f>IF(OR(F229=0,F229=""),"",'DAFTAR PELAJAR'!C225)</f>
        <v/>
      </c>
      <c r="D229" s="472" t="str">
        <f>IF(OR(F229=0,F229=""),"",'DAFTAR PELAJAR'!D225)</f>
        <v/>
      </c>
      <c r="E229" s="381" t="str">
        <f>IF(OR(F229=0,F229=""),"",'DAFTAR PELAJAR'!E225)</f>
        <v/>
      </c>
      <c r="F229" s="473" t="str">
        <f>IF('DAFTAR PELAJAR'!J225=0,"",'DAFTAR PELAJAR'!J225)</f>
        <v/>
      </c>
      <c r="G229" s="4" t="str">
        <f>IFERROR(AVERAGE('PB(TEORI)'!$G229,'PB(TEORI)'!$R229,'PB(TEORI)'!$AC229)*PBTEORI1%,"")</f>
        <v/>
      </c>
      <c r="H229" s="456" t="str">
        <f>IFERROR(AVERAGE('PB(TEORI)'!$H229,'PB(TEORI)'!$S229,'PB(TEORI)'!$AD229)*PBTEORI2%,"")</f>
        <v/>
      </c>
      <c r="I229" s="456" t="str">
        <f>IFERROR(AVERAGE('PB(TEORI)'!$I229,'PB(TEORI)'!$T229,'PB(TEORI)'!$AE229)*PBTEORI3%,"")</f>
        <v/>
      </c>
      <c r="J229" s="456" t="str">
        <f>IFERROR(AVERAGE('PB(TEORI)'!$J229,'PB(TEORI)'!$U229,'PB(TEORI)'!$AF229)*PBTEORI4%,"")</f>
        <v/>
      </c>
      <c r="K229" s="456" t="str">
        <f>IFERROR(AVERAGE('PB(TEORI)'!$K229,'PB(TEORI)'!$V229,'PB(TEORI)'!$AG229)*PBTEORI5%,"")</f>
        <v/>
      </c>
      <c r="L229" s="456" t="str">
        <f>IFERROR(AVERAGE('PB(TEORI)'!$L229,'PB(TEORI)'!$W229,'PB(TEORI)'!$AH229)*PBTEORI6%,"")</f>
        <v/>
      </c>
      <c r="M229" s="456" t="str">
        <f>IFERROR(AVERAGE('PB(TEORI)'!$M229,'PB(TEORI)'!$X229,'[2]PB(TEORI'!$AG229)*PBTEORI7%,"")</f>
        <v/>
      </c>
      <c r="N229" s="467" t="str">
        <f>IFERROR(AVERAGE('PB(TEORI)'!$N229,'PB(TEORI)'!$Y229,'PB(TEORI)'!$AJ229)*PBTEORI8%,"")</f>
        <v/>
      </c>
      <c r="O229" s="467" t="str">
        <f>IFERROR(AVERAGE('PB(TEORI)'!$O229,'PB(TEORI)'!$Z229,'PB(TEORI)'!$AK229)*PBTEORI9%,"")</f>
        <v/>
      </c>
      <c r="P229" s="467" t="str">
        <f>IFERROR(AVERAGE('PB(TEORI)'!$P229,'PB(TEORI)'!$AA229,'PB(TEORI)'!$AL229)*PBTEORI10%,"")</f>
        <v/>
      </c>
      <c r="Q229" s="468" t="str">
        <f t="shared" si="9"/>
        <v/>
      </c>
      <c r="R229" s="469" t="str">
        <f>IFERROR(AVERAGE('PB(AMALI)'!$G229,'PB(AMALI)'!$R229,'PB(AMALI)'!$AC229)*PBAMALI1%,"")</f>
        <v/>
      </c>
      <c r="S229" s="469" t="str">
        <f>IFERROR(AVERAGE('PB(AMALI)'!$H229,'PB(AMALI)'!$S229,'PB(AMALI)'!$AD229)*PBAMALI2%,"")</f>
        <v/>
      </c>
      <c r="T229" s="469" t="str">
        <f>IFERROR(AVERAGE('PB(AMALI)'!$I229,'PB(AMALI)'!$T229,'PB(AMALI)'!$AE229)*PBAMALI3%,"")</f>
        <v/>
      </c>
      <c r="U229" s="469" t="str">
        <f>IFERROR(AVERAGE('PB(AMALI)'!$J229,'PB(AMALI)'!$U229,'PB(AMALI)'!$AF229)*PBAMALI4%,"")</f>
        <v/>
      </c>
      <c r="V229" s="469" t="str">
        <f>IFERROR(AVERAGE('PB(AMALI)'!$K229,'PB(AMALI)'!$V229,'PB(AMALI)'!$AG229)*PBAMALI5%,"")</f>
        <v/>
      </c>
      <c r="W229" s="469" t="str">
        <f>IFERROR(AVERAGE('PB(AMALI)'!$L229,'PB(AMALI)'!$W229,'PB(AMALI)'!$AH229)*PBAMALI6%,"")</f>
        <v/>
      </c>
      <c r="X229" s="469" t="str">
        <f>IFERROR(AVERAGE('PB(AMALI)'!$M229,'PB(AMALI)'!$X229,'[3]PB(AMALI'!$AG229)*PBAMALI7%,"")</f>
        <v/>
      </c>
      <c r="Y229" s="469" t="str">
        <f>IFERROR(AVERAGE('PB(AMALI)'!$N229,'PB(AMALI)'!$Y229,'PB(AMALI)'!$AJ229)*PBAMALI8%,"")</f>
        <v/>
      </c>
      <c r="Z229" s="469" t="str">
        <f>IFERROR(AVERAGE('PB(AMALI)'!$O229,'PB(AMALI)'!$Z229,'PB(AMALI)'!$AK229)*PBAMALI9%,"")</f>
        <v/>
      </c>
      <c r="AA229" s="469" t="str">
        <f>IFERROR(AVERAGE('PB(AMALI)'!$P229,'PB(AMALI)'!$AA229,'PB(AMALI)'!$AL229)*PBAMALI10%,"")</f>
        <v/>
      </c>
      <c r="AB229" s="470" t="str">
        <f t="shared" si="10"/>
        <v/>
      </c>
      <c r="AC229" s="474" t="str">
        <f t="shared" si="11"/>
        <v/>
      </c>
    </row>
    <row r="230" spans="1:29" ht="19.899999999999999" customHeight="1">
      <c r="A230" s="6">
        <v>219</v>
      </c>
      <c r="B230" s="425" t="str">
        <f>IF(OR(F230=0,F230=""),"",'DAFTAR PELAJAR'!B226)</f>
        <v/>
      </c>
      <c r="C230" s="381" t="str">
        <f>IF(OR(F230=0,F230=""),"",'DAFTAR PELAJAR'!C226)</f>
        <v/>
      </c>
      <c r="D230" s="472" t="str">
        <f>IF(OR(F230=0,F230=""),"",'DAFTAR PELAJAR'!D226)</f>
        <v/>
      </c>
      <c r="E230" s="381" t="str">
        <f>IF(OR(F230=0,F230=""),"",'DAFTAR PELAJAR'!E226)</f>
        <v/>
      </c>
      <c r="F230" s="473" t="str">
        <f>IF('DAFTAR PELAJAR'!J226=0,"",'DAFTAR PELAJAR'!J226)</f>
        <v/>
      </c>
      <c r="G230" s="4" t="str">
        <f>IFERROR(AVERAGE('PB(TEORI)'!$G230,'PB(TEORI)'!$R230,'PB(TEORI)'!$AC230)*PBTEORI1%,"")</f>
        <v/>
      </c>
      <c r="H230" s="456" t="str">
        <f>IFERROR(AVERAGE('PB(TEORI)'!$H230,'PB(TEORI)'!$S230,'PB(TEORI)'!$AD230)*PBTEORI2%,"")</f>
        <v/>
      </c>
      <c r="I230" s="456" t="str">
        <f>IFERROR(AVERAGE('PB(TEORI)'!$I230,'PB(TEORI)'!$T230,'PB(TEORI)'!$AE230)*PBTEORI3%,"")</f>
        <v/>
      </c>
      <c r="J230" s="456" t="str">
        <f>IFERROR(AVERAGE('PB(TEORI)'!$J230,'PB(TEORI)'!$U230,'PB(TEORI)'!$AF230)*PBTEORI4%,"")</f>
        <v/>
      </c>
      <c r="K230" s="456" t="str">
        <f>IFERROR(AVERAGE('PB(TEORI)'!$K230,'PB(TEORI)'!$V230,'PB(TEORI)'!$AG230)*PBTEORI5%,"")</f>
        <v/>
      </c>
      <c r="L230" s="456" t="str">
        <f>IFERROR(AVERAGE('PB(TEORI)'!$L230,'PB(TEORI)'!$W230,'PB(TEORI)'!$AH230)*PBTEORI6%,"")</f>
        <v/>
      </c>
      <c r="M230" s="456" t="str">
        <f>IFERROR(AVERAGE('PB(TEORI)'!$M230,'PB(TEORI)'!$X230,'[2]PB(TEORI'!$AG230)*PBTEORI7%,"")</f>
        <v/>
      </c>
      <c r="N230" s="467" t="str">
        <f>IFERROR(AVERAGE('PB(TEORI)'!$N230,'PB(TEORI)'!$Y230,'PB(TEORI)'!$AJ230)*PBTEORI8%,"")</f>
        <v/>
      </c>
      <c r="O230" s="467" t="str">
        <f>IFERROR(AVERAGE('PB(TEORI)'!$O230,'PB(TEORI)'!$Z230,'PB(TEORI)'!$AK230)*PBTEORI9%,"")</f>
        <v/>
      </c>
      <c r="P230" s="467" t="str">
        <f>IFERROR(AVERAGE('PB(TEORI)'!$P230,'PB(TEORI)'!$AA230,'PB(TEORI)'!$AL230)*PBTEORI10%,"")</f>
        <v/>
      </c>
      <c r="Q230" s="468" t="str">
        <f t="shared" si="9"/>
        <v/>
      </c>
      <c r="R230" s="469" t="str">
        <f>IFERROR(AVERAGE('PB(AMALI)'!$G230,'PB(AMALI)'!$R230,'PB(AMALI)'!$AC230)*PBAMALI1%,"")</f>
        <v/>
      </c>
      <c r="S230" s="469" t="str">
        <f>IFERROR(AVERAGE('PB(AMALI)'!$H230,'PB(AMALI)'!$S230,'PB(AMALI)'!$AD230)*PBAMALI2%,"")</f>
        <v/>
      </c>
      <c r="T230" s="469" t="str">
        <f>IFERROR(AVERAGE('PB(AMALI)'!$I230,'PB(AMALI)'!$T230,'PB(AMALI)'!$AE230)*PBAMALI3%,"")</f>
        <v/>
      </c>
      <c r="U230" s="469" t="str">
        <f>IFERROR(AVERAGE('PB(AMALI)'!$J230,'PB(AMALI)'!$U230,'PB(AMALI)'!$AF230)*PBAMALI4%,"")</f>
        <v/>
      </c>
      <c r="V230" s="469" t="str">
        <f>IFERROR(AVERAGE('PB(AMALI)'!$K230,'PB(AMALI)'!$V230,'PB(AMALI)'!$AG230)*PBAMALI5%,"")</f>
        <v/>
      </c>
      <c r="W230" s="469" t="str">
        <f>IFERROR(AVERAGE('PB(AMALI)'!$L230,'PB(AMALI)'!$W230,'PB(AMALI)'!$AH230)*PBAMALI6%,"")</f>
        <v/>
      </c>
      <c r="X230" s="469" t="str">
        <f>IFERROR(AVERAGE('PB(AMALI)'!$M230,'PB(AMALI)'!$X230,'[3]PB(AMALI'!$AG230)*PBAMALI7%,"")</f>
        <v/>
      </c>
      <c r="Y230" s="469" t="str">
        <f>IFERROR(AVERAGE('PB(AMALI)'!$N230,'PB(AMALI)'!$Y230,'PB(AMALI)'!$AJ230)*PBAMALI8%,"")</f>
        <v/>
      </c>
      <c r="Z230" s="469" t="str">
        <f>IFERROR(AVERAGE('PB(AMALI)'!$O230,'PB(AMALI)'!$Z230,'PB(AMALI)'!$AK230)*PBAMALI9%,"")</f>
        <v/>
      </c>
      <c r="AA230" s="469" t="str">
        <f>IFERROR(AVERAGE('PB(AMALI)'!$P230,'PB(AMALI)'!$AA230,'PB(AMALI)'!$AL230)*PBAMALI10%,"")</f>
        <v/>
      </c>
      <c r="AB230" s="470" t="str">
        <f t="shared" si="10"/>
        <v/>
      </c>
      <c r="AC230" s="474" t="str">
        <f t="shared" si="11"/>
        <v/>
      </c>
    </row>
    <row r="231" spans="1:29" ht="19.899999999999999" customHeight="1">
      <c r="A231" s="6">
        <v>220</v>
      </c>
      <c r="B231" s="425" t="str">
        <f>IF(OR(F231=0,F231=""),"",'DAFTAR PELAJAR'!B227)</f>
        <v/>
      </c>
      <c r="C231" s="381" t="str">
        <f>IF(OR(F231=0,F231=""),"",'DAFTAR PELAJAR'!C227)</f>
        <v/>
      </c>
      <c r="D231" s="472" t="str">
        <f>IF(OR(F231=0,F231=""),"",'DAFTAR PELAJAR'!D227)</f>
        <v/>
      </c>
      <c r="E231" s="381" t="str">
        <f>IF(OR(F231=0,F231=""),"",'DAFTAR PELAJAR'!E227)</f>
        <v/>
      </c>
      <c r="F231" s="473" t="str">
        <f>IF('DAFTAR PELAJAR'!J227=0,"",'DAFTAR PELAJAR'!J227)</f>
        <v/>
      </c>
      <c r="G231" s="4" t="str">
        <f>IFERROR(AVERAGE('PB(TEORI)'!$G231,'PB(TEORI)'!$R231,'PB(TEORI)'!$AC231)*PBTEORI1%,"")</f>
        <v/>
      </c>
      <c r="H231" s="456" t="str">
        <f>IFERROR(AVERAGE('PB(TEORI)'!$H231,'PB(TEORI)'!$S231,'PB(TEORI)'!$AD231)*PBTEORI2%,"")</f>
        <v/>
      </c>
      <c r="I231" s="456" t="str">
        <f>IFERROR(AVERAGE('PB(TEORI)'!$I231,'PB(TEORI)'!$T231,'PB(TEORI)'!$AE231)*PBTEORI3%,"")</f>
        <v/>
      </c>
      <c r="J231" s="456" t="str">
        <f>IFERROR(AVERAGE('PB(TEORI)'!$J231,'PB(TEORI)'!$U231,'PB(TEORI)'!$AF231)*PBTEORI4%,"")</f>
        <v/>
      </c>
      <c r="K231" s="456" t="str">
        <f>IFERROR(AVERAGE('PB(TEORI)'!$K231,'PB(TEORI)'!$V231,'PB(TEORI)'!$AG231)*PBTEORI5%,"")</f>
        <v/>
      </c>
      <c r="L231" s="456" t="str">
        <f>IFERROR(AVERAGE('PB(TEORI)'!$L231,'PB(TEORI)'!$W231,'PB(TEORI)'!$AH231)*PBTEORI6%,"")</f>
        <v/>
      </c>
      <c r="M231" s="456" t="str">
        <f>IFERROR(AVERAGE('PB(TEORI)'!$M231,'PB(TEORI)'!$X231,'[2]PB(TEORI'!$AG231)*PBTEORI7%,"")</f>
        <v/>
      </c>
      <c r="N231" s="467" t="str">
        <f>IFERROR(AVERAGE('PB(TEORI)'!$N231,'PB(TEORI)'!$Y231,'PB(TEORI)'!$AJ231)*PBTEORI8%,"")</f>
        <v/>
      </c>
      <c r="O231" s="467" t="str">
        <f>IFERROR(AVERAGE('PB(TEORI)'!$O231,'PB(TEORI)'!$Z231,'PB(TEORI)'!$AK231)*PBTEORI9%,"")</f>
        <v/>
      </c>
      <c r="P231" s="467" t="str">
        <f>IFERROR(AVERAGE('PB(TEORI)'!$P231,'PB(TEORI)'!$AA231,'PB(TEORI)'!$AL231)*PBTEORI10%,"")</f>
        <v/>
      </c>
      <c r="Q231" s="468" t="str">
        <f t="shared" si="9"/>
        <v/>
      </c>
      <c r="R231" s="469" t="str">
        <f>IFERROR(AVERAGE('PB(AMALI)'!$G231,'PB(AMALI)'!$R231,'PB(AMALI)'!$AC231)*PBAMALI1%,"")</f>
        <v/>
      </c>
      <c r="S231" s="469" t="str">
        <f>IFERROR(AVERAGE('PB(AMALI)'!$H231,'PB(AMALI)'!$S231,'PB(AMALI)'!$AD231)*PBAMALI2%,"")</f>
        <v/>
      </c>
      <c r="T231" s="469" t="str">
        <f>IFERROR(AVERAGE('PB(AMALI)'!$I231,'PB(AMALI)'!$T231,'PB(AMALI)'!$AE231)*PBAMALI3%,"")</f>
        <v/>
      </c>
      <c r="U231" s="469" t="str">
        <f>IFERROR(AVERAGE('PB(AMALI)'!$J231,'PB(AMALI)'!$U231,'PB(AMALI)'!$AF231)*PBAMALI4%,"")</f>
        <v/>
      </c>
      <c r="V231" s="469" t="str">
        <f>IFERROR(AVERAGE('PB(AMALI)'!$K231,'PB(AMALI)'!$V231,'PB(AMALI)'!$AG231)*PBAMALI5%,"")</f>
        <v/>
      </c>
      <c r="W231" s="469" t="str">
        <f>IFERROR(AVERAGE('PB(AMALI)'!$L231,'PB(AMALI)'!$W231,'PB(AMALI)'!$AH231)*PBAMALI6%,"")</f>
        <v/>
      </c>
      <c r="X231" s="469" t="str">
        <f>IFERROR(AVERAGE('PB(AMALI)'!$M231,'PB(AMALI)'!$X231,'[3]PB(AMALI'!$AG231)*PBAMALI7%,"")</f>
        <v/>
      </c>
      <c r="Y231" s="469" t="str">
        <f>IFERROR(AVERAGE('PB(AMALI)'!$N231,'PB(AMALI)'!$Y231,'PB(AMALI)'!$AJ231)*PBAMALI8%,"")</f>
        <v/>
      </c>
      <c r="Z231" s="469" t="str">
        <f>IFERROR(AVERAGE('PB(AMALI)'!$O231,'PB(AMALI)'!$Z231,'PB(AMALI)'!$AK231)*PBAMALI9%,"")</f>
        <v/>
      </c>
      <c r="AA231" s="469" t="str">
        <f>IFERROR(AVERAGE('PB(AMALI)'!$P231,'PB(AMALI)'!$AA231,'PB(AMALI)'!$AL231)*PBAMALI10%,"")</f>
        <v/>
      </c>
      <c r="AB231" s="470" t="str">
        <f t="shared" si="10"/>
        <v/>
      </c>
      <c r="AC231" s="474" t="str">
        <f t="shared" si="11"/>
        <v/>
      </c>
    </row>
    <row r="232" spans="1:29" ht="19.899999999999999" customHeight="1">
      <c r="A232" s="6">
        <v>221</v>
      </c>
      <c r="B232" s="425" t="str">
        <f>IF(OR(F232=0,F232=""),"",'DAFTAR PELAJAR'!B228)</f>
        <v/>
      </c>
      <c r="C232" s="381" t="str">
        <f>IF(OR(F232=0,F232=""),"",'DAFTAR PELAJAR'!C228)</f>
        <v/>
      </c>
      <c r="D232" s="472" t="str">
        <f>IF(OR(F232=0,F232=""),"",'DAFTAR PELAJAR'!D228)</f>
        <v/>
      </c>
      <c r="E232" s="381" t="str">
        <f>IF(OR(F232=0,F232=""),"",'DAFTAR PELAJAR'!E228)</f>
        <v/>
      </c>
      <c r="F232" s="473" t="str">
        <f>IF('DAFTAR PELAJAR'!J228=0,"",'DAFTAR PELAJAR'!J228)</f>
        <v/>
      </c>
      <c r="G232" s="4" t="str">
        <f>IFERROR(AVERAGE('PB(TEORI)'!$G232,'PB(TEORI)'!$R232,'PB(TEORI)'!$AC232)*PBTEORI1%,"")</f>
        <v/>
      </c>
      <c r="H232" s="456" t="str">
        <f>IFERROR(AVERAGE('PB(TEORI)'!$H232,'PB(TEORI)'!$S232,'PB(TEORI)'!$AD232)*PBTEORI2%,"")</f>
        <v/>
      </c>
      <c r="I232" s="456" t="str">
        <f>IFERROR(AVERAGE('PB(TEORI)'!$I232,'PB(TEORI)'!$T232,'PB(TEORI)'!$AE232)*PBTEORI3%,"")</f>
        <v/>
      </c>
      <c r="J232" s="456" t="str">
        <f>IFERROR(AVERAGE('PB(TEORI)'!$J232,'PB(TEORI)'!$U232,'PB(TEORI)'!$AF232)*PBTEORI4%,"")</f>
        <v/>
      </c>
      <c r="K232" s="456" t="str">
        <f>IFERROR(AVERAGE('PB(TEORI)'!$K232,'PB(TEORI)'!$V232,'PB(TEORI)'!$AG232)*PBTEORI5%,"")</f>
        <v/>
      </c>
      <c r="L232" s="456" t="str">
        <f>IFERROR(AVERAGE('PB(TEORI)'!$L232,'PB(TEORI)'!$W232,'PB(TEORI)'!$AH232)*PBTEORI6%,"")</f>
        <v/>
      </c>
      <c r="M232" s="456" t="str">
        <f>IFERROR(AVERAGE('PB(TEORI)'!$M232,'PB(TEORI)'!$X232,'[2]PB(TEORI'!$AG232)*PBTEORI7%,"")</f>
        <v/>
      </c>
      <c r="N232" s="467" t="str">
        <f>IFERROR(AVERAGE('PB(TEORI)'!$N232,'PB(TEORI)'!$Y232,'PB(TEORI)'!$AJ232)*PBTEORI8%,"")</f>
        <v/>
      </c>
      <c r="O232" s="467" t="str">
        <f>IFERROR(AVERAGE('PB(TEORI)'!$O232,'PB(TEORI)'!$Z232,'PB(TEORI)'!$AK232)*PBTEORI9%,"")</f>
        <v/>
      </c>
      <c r="P232" s="467" t="str">
        <f>IFERROR(AVERAGE('PB(TEORI)'!$P232,'PB(TEORI)'!$AA232,'PB(TEORI)'!$AL232)*PBTEORI10%,"")</f>
        <v/>
      </c>
      <c r="Q232" s="468" t="str">
        <f t="shared" si="9"/>
        <v/>
      </c>
      <c r="R232" s="469" t="str">
        <f>IFERROR(AVERAGE('PB(AMALI)'!$G232,'PB(AMALI)'!$R232,'PB(AMALI)'!$AC232)*PBAMALI1%,"")</f>
        <v/>
      </c>
      <c r="S232" s="469" t="str">
        <f>IFERROR(AVERAGE('PB(AMALI)'!$H232,'PB(AMALI)'!$S232,'PB(AMALI)'!$AD232)*PBAMALI2%,"")</f>
        <v/>
      </c>
      <c r="T232" s="469" t="str">
        <f>IFERROR(AVERAGE('PB(AMALI)'!$I232,'PB(AMALI)'!$T232,'PB(AMALI)'!$AE232)*PBAMALI3%,"")</f>
        <v/>
      </c>
      <c r="U232" s="469" t="str">
        <f>IFERROR(AVERAGE('PB(AMALI)'!$J232,'PB(AMALI)'!$U232,'PB(AMALI)'!$AF232)*PBAMALI4%,"")</f>
        <v/>
      </c>
      <c r="V232" s="469" t="str">
        <f>IFERROR(AVERAGE('PB(AMALI)'!$K232,'PB(AMALI)'!$V232,'PB(AMALI)'!$AG232)*PBAMALI5%,"")</f>
        <v/>
      </c>
      <c r="W232" s="469" t="str">
        <f>IFERROR(AVERAGE('PB(AMALI)'!$L232,'PB(AMALI)'!$W232,'PB(AMALI)'!$AH232)*PBAMALI6%,"")</f>
        <v/>
      </c>
      <c r="X232" s="469" t="str">
        <f>IFERROR(AVERAGE('PB(AMALI)'!$M232,'PB(AMALI)'!$X232,'[3]PB(AMALI'!$AG232)*PBAMALI7%,"")</f>
        <v/>
      </c>
      <c r="Y232" s="469" t="str">
        <f>IFERROR(AVERAGE('PB(AMALI)'!$N232,'PB(AMALI)'!$Y232,'PB(AMALI)'!$AJ232)*PBAMALI8%,"")</f>
        <v/>
      </c>
      <c r="Z232" s="469" t="str">
        <f>IFERROR(AVERAGE('PB(AMALI)'!$O232,'PB(AMALI)'!$Z232,'PB(AMALI)'!$AK232)*PBAMALI9%,"")</f>
        <v/>
      </c>
      <c r="AA232" s="469" t="str">
        <f>IFERROR(AVERAGE('PB(AMALI)'!$P232,'PB(AMALI)'!$AA232,'PB(AMALI)'!$AL232)*PBAMALI10%,"")</f>
        <v/>
      </c>
      <c r="AB232" s="470" t="str">
        <f t="shared" si="10"/>
        <v/>
      </c>
      <c r="AC232" s="474" t="str">
        <f t="shared" si="11"/>
        <v/>
      </c>
    </row>
    <row r="233" spans="1:29" ht="19.899999999999999" customHeight="1">
      <c r="A233" s="6">
        <v>222</v>
      </c>
      <c r="B233" s="425" t="str">
        <f>IF(OR(F233=0,F233=""),"",'DAFTAR PELAJAR'!B229)</f>
        <v/>
      </c>
      <c r="C233" s="381" t="str">
        <f>IF(OR(F233=0,F233=""),"",'DAFTAR PELAJAR'!C229)</f>
        <v/>
      </c>
      <c r="D233" s="472" t="str">
        <f>IF(OR(F233=0,F233=""),"",'DAFTAR PELAJAR'!D229)</f>
        <v/>
      </c>
      <c r="E233" s="381" t="str">
        <f>IF(OR(F233=0,F233=""),"",'DAFTAR PELAJAR'!E229)</f>
        <v/>
      </c>
      <c r="F233" s="473" t="str">
        <f>IF('DAFTAR PELAJAR'!J229=0,"",'DAFTAR PELAJAR'!J229)</f>
        <v/>
      </c>
      <c r="G233" s="4" t="str">
        <f>IFERROR(AVERAGE('PB(TEORI)'!$G233,'PB(TEORI)'!$R233,'PB(TEORI)'!$AC233)*PBTEORI1%,"")</f>
        <v/>
      </c>
      <c r="H233" s="456" t="str">
        <f>IFERROR(AVERAGE('PB(TEORI)'!$H233,'PB(TEORI)'!$S233,'PB(TEORI)'!$AD233)*PBTEORI2%,"")</f>
        <v/>
      </c>
      <c r="I233" s="456" t="str">
        <f>IFERROR(AVERAGE('PB(TEORI)'!$I233,'PB(TEORI)'!$T233,'PB(TEORI)'!$AE233)*PBTEORI3%,"")</f>
        <v/>
      </c>
      <c r="J233" s="456" t="str">
        <f>IFERROR(AVERAGE('PB(TEORI)'!$J233,'PB(TEORI)'!$U233,'PB(TEORI)'!$AF233)*PBTEORI4%,"")</f>
        <v/>
      </c>
      <c r="K233" s="456" t="str">
        <f>IFERROR(AVERAGE('PB(TEORI)'!$K233,'PB(TEORI)'!$V233,'PB(TEORI)'!$AG233)*PBTEORI5%,"")</f>
        <v/>
      </c>
      <c r="L233" s="456" t="str">
        <f>IFERROR(AVERAGE('PB(TEORI)'!$L233,'PB(TEORI)'!$W233,'PB(TEORI)'!$AH233)*PBTEORI6%,"")</f>
        <v/>
      </c>
      <c r="M233" s="456" t="str">
        <f>IFERROR(AVERAGE('PB(TEORI)'!$M233,'PB(TEORI)'!$X233,'[2]PB(TEORI'!$AG233)*PBTEORI7%,"")</f>
        <v/>
      </c>
      <c r="N233" s="467" t="str">
        <f>IFERROR(AVERAGE('PB(TEORI)'!$N233,'PB(TEORI)'!$Y233,'PB(TEORI)'!$AJ233)*PBTEORI8%,"")</f>
        <v/>
      </c>
      <c r="O233" s="467" t="str">
        <f>IFERROR(AVERAGE('PB(TEORI)'!$O233,'PB(TEORI)'!$Z233,'PB(TEORI)'!$AK233)*PBTEORI9%,"")</f>
        <v/>
      </c>
      <c r="P233" s="467" t="str">
        <f>IFERROR(AVERAGE('PB(TEORI)'!$P233,'PB(TEORI)'!$AA233,'PB(TEORI)'!$AL233)*PBTEORI10%,"")</f>
        <v/>
      </c>
      <c r="Q233" s="468" t="str">
        <f t="shared" si="9"/>
        <v/>
      </c>
      <c r="R233" s="469" t="str">
        <f>IFERROR(AVERAGE('PB(AMALI)'!$G233,'PB(AMALI)'!$R233,'PB(AMALI)'!$AC233)*PBAMALI1%,"")</f>
        <v/>
      </c>
      <c r="S233" s="469" t="str">
        <f>IFERROR(AVERAGE('PB(AMALI)'!$H233,'PB(AMALI)'!$S233,'PB(AMALI)'!$AD233)*PBAMALI2%,"")</f>
        <v/>
      </c>
      <c r="T233" s="469" t="str">
        <f>IFERROR(AVERAGE('PB(AMALI)'!$I233,'PB(AMALI)'!$T233,'PB(AMALI)'!$AE233)*PBAMALI3%,"")</f>
        <v/>
      </c>
      <c r="U233" s="469" t="str">
        <f>IFERROR(AVERAGE('PB(AMALI)'!$J233,'PB(AMALI)'!$U233,'PB(AMALI)'!$AF233)*PBAMALI4%,"")</f>
        <v/>
      </c>
      <c r="V233" s="469" t="str">
        <f>IFERROR(AVERAGE('PB(AMALI)'!$K233,'PB(AMALI)'!$V233,'PB(AMALI)'!$AG233)*PBAMALI5%,"")</f>
        <v/>
      </c>
      <c r="W233" s="469" t="str">
        <f>IFERROR(AVERAGE('PB(AMALI)'!$L233,'PB(AMALI)'!$W233,'PB(AMALI)'!$AH233)*PBAMALI6%,"")</f>
        <v/>
      </c>
      <c r="X233" s="469" t="str">
        <f>IFERROR(AVERAGE('PB(AMALI)'!$M233,'PB(AMALI)'!$X233,'[3]PB(AMALI'!$AG233)*PBAMALI7%,"")</f>
        <v/>
      </c>
      <c r="Y233" s="469" t="str">
        <f>IFERROR(AVERAGE('PB(AMALI)'!$N233,'PB(AMALI)'!$Y233,'PB(AMALI)'!$AJ233)*PBAMALI8%,"")</f>
        <v/>
      </c>
      <c r="Z233" s="469" t="str">
        <f>IFERROR(AVERAGE('PB(AMALI)'!$O233,'PB(AMALI)'!$Z233,'PB(AMALI)'!$AK233)*PBAMALI9%,"")</f>
        <v/>
      </c>
      <c r="AA233" s="469" t="str">
        <f>IFERROR(AVERAGE('PB(AMALI)'!$P233,'PB(AMALI)'!$AA233,'PB(AMALI)'!$AL233)*PBAMALI10%,"")</f>
        <v/>
      </c>
      <c r="AB233" s="470" t="str">
        <f t="shared" si="10"/>
        <v/>
      </c>
      <c r="AC233" s="474" t="str">
        <f t="shared" si="11"/>
        <v/>
      </c>
    </row>
    <row r="234" spans="1:29" ht="19.899999999999999" customHeight="1">
      <c r="A234" s="6">
        <v>223</v>
      </c>
      <c r="B234" s="425" t="str">
        <f>IF(OR(F234=0,F234=""),"",'DAFTAR PELAJAR'!B230)</f>
        <v/>
      </c>
      <c r="C234" s="381" t="str">
        <f>IF(OR(F234=0,F234=""),"",'DAFTAR PELAJAR'!C230)</f>
        <v/>
      </c>
      <c r="D234" s="472" t="str">
        <f>IF(OR(F234=0,F234=""),"",'DAFTAR PELAJAR'!D230)</f>
        <v/>
      </c>
      <c r="E234" s="381" t="str">
        <f>IF(OR(F234=0,F234=""),"",'DAFTAR PELAJAR'!E230)</f>
        <v/>
      </c>
      <c r="F234" s="473" t="str">
        <f>IF('DAFTAR PELAJAR'!J230=0,"",'DAFTAR PELAJAR'!J230)</f>
        <v/>
      </c>
      <c r="G234" s="4" t="str">
        <f>IFERROR(AVERAGE('PB(TEORI)'!$G234,'PB(TEORI)'!$R234,'PB(TEORI)'!$AC234)*PBTEORI1%,"")</f>
        <v/>
      </c>
      <c r="H234" s="456" t="str">
        <f>IFERROR(AVERAGE('PB(TEORI)'!$H234,'PB(TEORI)'!$S234,'PB(TEORI)'!$AD234)*PBTEORI2%,"")</f>
        <v/>
      </c>
      <c r="I234" s="456" t="str">
        <f>IFERROR(AVERAGE('PB(TEORI)'!$I234,'PB(TEORI)'!$T234,'PB(TEORI)'!$AE234)*PBTEORI3%,"")</f>
        <v/>
      </c>
      <c r="J234" s="456" t="str">
        <f>IFERROR(AVERAGE('PB(TEORI)'!$J234,'PB(TEORI)'!$U234,'PB(TEORI)'!$AF234)*PBTEORI4%,"")</f>
        <v/>
      </c>
      <c r="K234" s="456" t="str">
        <f>IFERROR(AVERAGE('PB(TEORI)'!$K234,'PB(TEORI)'!$V234,'PB(TEORI)'!$AG234)*PBTEORI5%,"")</f>
        <v/>
      </c>
      <c r="L234" s="456" t="str">
        <f>IFERROR(AVERAGE('PB(TEORI)'!$L234,'PB(TEORI)'!$W234,'PB(TEORI)'!$AH234)*PBTEORI6%,"")</f>
        <v/>
      </c>
      <c r="M234" s="456" t="str">
        <f>IFERROR(AVERAGE('PB(TEORI)'!$M234,'PB(TEORI)'!$X234,'[2]PB(TEORI'!$AG234)*PBTEORI7%,"")</f>
        <v/>
      </c>
      <c r="N234" s="467" t="str">
        <f>IFERROR(AVERAGE('PB(TEORI)'!$N234,'PB(TEORI)'!$Y234,'PB(TEORI)'!$AJ234)*PBTEORI8%,"")</f>
        <v/>
      </c>
      <c r="O234" s="467" t="str">
        <f>IFERROR(AVERAGE('PB(TEORI)'!$O234,'PB(TEORI)'!$Z234,'PB(TEORI)'!$AK234)*PBTEORI9%,"")</f>
        <v/>
      </c>
      <c r="P234" s="467" t="str">
        <f>IFERROR(AVERAGE('PB(TEORI)'!$P234,'PB(TEORI)'!$AA234,'PB(TEORI)'!$AL234)*PBTEORI10%,"")</f>
        <v/>
      </c>
      <c r="Q234" s="468" t="str">
        <f t="shared" si="9"/>
        <v/>
      </c>
      <c r="R234" s="469" t="str">
        <f>IFERROR(AVERAGE('PB(AMALI)'!$G234,'PB(AMALI)'!$R234,'PB(AMALI)'!$AC234)*PBAMALI1%,"")</f>
        <v/>
      </c>
      <c r="S234" s="469" t="str">
        <f>IFERROR(AVERAGE('PB(AMALI)'!$H234,'PB(AMALI)'!$S234,'PB(AMALI)'!$AD234)*PBAMALI2%,"")</f>
        <v/>
      </c>
      <c r="T234" s="469" t="str">
        <f>IFERROR(AVERAGE('PB(AMALI)'!$I234,'PB(AMALI)'!$T234,'PB(AMALI)'!$AE234)*PBAMALI3%,"")</f>
        <v/>
      </c>
      <c r="U234" s="469" t="str">
        <f>IFERROR(AVERAGE('PB(AMALI)'!$J234,'PB(AMALI)'!$U234,'PB(AMALI)'!$AF234)*PBAMALI4%,"")</f>
        <v/>
      </c>
      <c r="V234" s="469" t="str">
        <f>IFERROR(AVERAGE('PB(AMALI)'!$K234,'PB(AMALI)'!$V234,'PB(AMALI)'!$AG234)*PBAMALI5%,"")</f>
        <v/>
      </c>
      <c r="W234" s="469" t="str">
        <f>IFERROR(AVERAGE('PB(AMALI)'!$L234,'PB(AMALI)'!$W234,'PB(AMALI)'!$AH234)*PBAMALI6%,"")</f>
        <v/>
      </c>
      <c r="X234" s="469" t="str">
        <f>IFERROR(AVERAGE('PB(AMALI)'!$M234,'PB(AMALI)'!$X234,'[3]PB(AMALI'!$AG234)*PBAMALI7%,"")</f>
        <v/>
      </c>
      <c r="Y234" s="469" t="str">
        <f>IFERROR(AVERAGE('PB(AMALI)'!$N234,'PB(AMALI)'!$Y234,'PB(AMALI)'!$AJ234)*PBAMALI8%,"")</f>
        <v/>
      </c>
      <c r="Z234" s="469" t="str">
        <f>IFERROR(AVERAGE('PB(AMALI)'!$O234,'PB(AMALI)'!$Z234,'PB(AMALI)'!$AK234)*PBAMALI9%,"")</f>
        <v/>
      </c>
      <c r="AA234" s="469" t="str">
        <f>IFERROR(AVERAGE('PB(AMALI)'!$P234,'PB(AMALI)'!$AA234,'PB(AMALI)'!$AL234)*PBAMALI10%,"")</f>
        <v/>
      </c>
      <c r="AB234" s="470" t="str">
        <f t="shared" si="10"/>
        <v/>
      </c>
      <c r="AC234" s="474" t="str">
        <f t="shared" si="11"/>
        <v/>
      </c>
    </row>
    <row r="235" spans="1:29" ht="19.899999999999999" customHeight="1">
      <c r="A235" s="6">
        <v>224</v>
      </c>
      <c r="B235" s="425" t="str">
        <f>IF(OR(F235=0,F235=""),"",'DAFTAR PELAJAR'!B231)</f>
        <v/>
      </c>
      <c r="C235" s="381" t="str">
        <f>IF(OR(F235=0,F235=""),"",'DAFTAR PELAJAR'!C231)</f>
        <v/>
      </c>
      <c r="D235" s="472" t="str">
        <f>IF(OR(F235=0,F235=""),"",'DAFTAR PELAJAR'!D231)</f>
        <v/>
      </c>
      <c r="E235" s="381" t="str">
        <f>IF(OR(F235=0,F235=""),"",'DAFTAR PELAJAR'!E231)</f>
        <v/>
      </c>
      <c r="F235" s="473" t="str">
        <f>IF('DAFTAR PELAJAR'!J231=0,"",'DAFTAR PELAJAR'!J231)</f>
        <v/>
      </c>
      <c r="G235" s="4" t="str">
        <f>IFERROR(AVERAGE('PB(TEORI)'!$G235,'PB(TEORI)'!$R235,'PB(TEORI)'!$AC235)*PBTEORI1%,"")</f>
        <v/>
      </c>
      <c r="H235" s="456" t="str">
        <f>IFERROR(AVERAGE('PB(TEORI)'!$H235,'PB(TEORI)'!$S235,'PB(TEORI)'!$AD235)*PBTEORI2%,"")</f>
        <v/>
      </c>
      <c r="I235" s="456" t="str">
        <f>IFERROR(AVERAGE('PB(TEORI)'!$I235,'PB(TEORI)'!$T235,'PB(TEORI)'!$AE235)*PBTEORI3%,"")</f>
        <v/>
      </c>
      <c r="J235" s="456" t="str">
        <f>IFERROR(AVERAGE('PB(TEORI)'!$J235,'PB(TEORI)'!$U235,'PB(TEORI)'!$AF235)*PBTEORI4%,"")</f>
        <v/>
      </c>
      <c r="K235" s="456" t="str">
        <f>IFERROR(AVERAGE('PB(TEORI)'!$K235,'PB(TEORI)'!$V235,'PB(TEORI)'!$AG235)*PBTEORI5%,"")</f>
        <v/>
      </c>
      <c r="L235" s="456" t="str">
        <f>IFERROR(AVERAGE('PB(TEORI)'!$L235,'PB(TEORI)'!$W235,'PB(TEORI)'!$AH235)*PBTEORI6%,"")</f>
        <v/>
      </c>
      <c r="M235" s="456" t="str">
        <f>IFERROR(AVERAGE('PB(TEORI)'!$M235,'PB(TEORI)'!$X235,'[2]PB(TEORI'!$AG235)*PBTEORI7%,"")</f>
        <v/>
      </c>
      <c r="N235" s="467" t="str">
        <f>IFERROR(AVERAGE('PB(TEORI)'!$N235,'PB(TEORI)'!$Y235,'PB(TEORI)'!$AJ235)*PBTEORI8%,"")</f>
        <v/>
      </c>
      <c r="O235" s="467" t="str">
        <f>IFERROR(AVERAGE('PB(TEORI)'!$O235,'PB(TEORI)'!$Z235,'PB(TEORI)'!$AK235)*PBTEORI9%,"")</f>
        <v/>
      </c>
      <c r="P235" s="467" t="str">
        <f>IFERROR(AVERAGE('PB(TEORI)'!$P235,'PB(TEORI)'!$AA235,'PB(TEORI)'!$AL235)*PBTEORI10%,"")</f>
        <v/>
      </c>
      <c r="Q235" s="468" t="str">
        <f t="shared" si="9"/>
        <v/>
      </c>
      <c r="R235" s="469" t="str">
        <f>IFERROR(AVERAGE('PB(AMALI)'!$G235,'PB(AMALI)'!$R235,'PB(AMALI)'!$AC235)*PBAMALI1%,"")</f>
        <v/>
      </c>
      <c r="S235" s="469" t="str">
        <f>IFERROR(AVERAGE('PB(AMALI)'!$H235,'PB(AMALI)'!$S235,'PB(AMALI)'!$AD235)*PBAMALI2%,"")</f>
        <v/>
      </c>
      <c r="T235" s="469" t="str">
        <f>IFERROR(AVERAGE('PB(AMALI)'!$I235,'PB(AMALI)'!$T235,'PB(AMALI)'!$AE235)*PBAMALI3%,"")</f>
        <v/>
      </c>
      <c r="U235" s="469" t="str">
        <f>IFERROR(AVERAGE('PB(AMALI)'!$J235,'PB(AMALI)'!$U235,'PB(AMALI)'!$AF235)*PBAMALI4%,"")</f>
        <v/>
      </c>
      <c r="V235" s="469" t="str">
        <f>IFERROR(AVERAGE('PB(AMALI)'!$K235,'PB(AMALI)'!$V235,'PB(AMALI)'!$AG235)*PBAMALI5%,"")</f>
        <v/>
      </c>
      <c r="W235" s="469" t="str">
        <f>IFERROR(AVERAGE('PB(AMALI)'!$L235,'PB(AMALI)'!$W235,'PB(AMALI)'!$AH235)*PBAMALI6%,"")</f>
        <v/>
      </c>
      <c r="X235" s="469" t="str">
        <f>IFERROR(AVERAGE('PB(AMALI)'!$M235,'PB(AMALI)'!$X235,'[3]PB(AMALI'!$AG235)*PBAMALI7%,"")</f>
        <v/>
      </c>
      <c r="Y235" s="469" t="str">
        <f>IFERROR(AVERAGE('PB(AMALI)'!$N235,'PB(AMALI)'!$Y235,'PB(AMALI)'!$AJ235)*PBAMALI8%,"")</f>
        <v/>
      </c>
      <c r="Z235" s="469" t="str">
        <f>IFERROR(AVERAGE('PB(AMALI)'!$O235,'PB(AMALI)'!$Z235,'PB(AMALI)'!$AK235)*PBAMALI9%,"")</f>
        <v/>
      </c>
      <c r="AA235" s="469" t="str">
        <f>IFERROR(AVERAGE('PB(AMALI)'!$P235,'PB(AMALI)'!$AA235,'PB(AMALI)'!$AL235)*PBAMALI10%,"")</f>
        <v/>
      </c>
      <c r="AB235" s="470" t="str">
        <f t="shared" si="10"/>
        <v/>
      </c>
      <c r="AC235" s="474" t="str">
        <f t="shared" si="11"/>
        <v/>
      </c>
    </row>
    <row r="236" spans="1:29" ht="19.899999999999999" customHeight="1">
      <c r="A236" s="6">
        <v>225</v>
      </c>
      <c r="B236" s="425" t="str">
        <f>IF(OR(F236=0,F236=""),"",'DAFTAR PELAJAR'!B232)</f>
        <v/>
      </c>
      <c r="C236" s="381" t="str">
        <f>IF(OR(F236=0,F236=""),"",'DAFTAR PELAJAR'!C232)</f>
        <v/>
      </c>
      <c r="D236" s="426" t="str">
        <f>IF(OR(F236=0,F236=""),"",'DAFTAR PELAJAR'!D232)</f>
        <v/>
      </c>
      <c r="E236" s="381" t="str">
        <f>IF(OR(F236=0,F236=""),"",'DAFTAR PELAJAR'!E232)</f>
        <v/>
      </c>
      <c r="F236" s="473" t="str">
        <f>IF('DAFTAR PELAJAR'!J232=0,"",'DAFTAR PELAJAR'!J232)</f>
        <v/>
      </c>
      <c r="G236" s="4" t="str">
        <f>IFERROR(AVERAGE('PB(TEORI)'!$G236,'PB(TEORI)'!$R236,'PB(TEORI)'!$AC236)*PBTEORI1%,"")</f>
        <v/>
      </c>
      <c r="H236" s="456" t="str">
        <f>IFERROR(AVERAGE('PB(TEORI)'!$H236,'PB(TEORI)'!$S236,'PB(TEORI)'!$AD236)*PBTEORI2%,"")</f>
        <v/>
      </c>
      <c r="I236" s="456" t="str">
        <f>IFERROR(AVERAGE('PB(TEORI)'!$I236,'PB(TEORI)'!$T236,'PB(TEORI)'!$AE236)*PBTEORI3%,"")</f>
        <v/>
      </c>
      <c r="J236" s="456" t="str">
        <f>IFERROR(AVERAGE('PB(TEORI)'!$J236,'PB(TEORI)'!$U236,'PB(TEORI)'!$AF236)*PBTEORI4%,"")</f>
        <v/>
      </c>
      <c r="K236" s="456" t="str">
        <f>IFERROR(AVERAGE('PB(TEORI)'!$K236,'PB(TEORI)'!$V236,'PB(TEORI)'!$AG236)*PBTEORI5%,"")</f>
        <v/>
      </c>
      <c r="L236" s="456" t="str">
        <f>IFERROR(AVERAGE('PB(TEORI)'!$L236,'PB(TEORI)'!$W236,'PB(TEORI)'!$AH236)*PBTEORI6%,"")</f>
        <v/>
      </c>
      <c r="M236" s="456" t="str">
        <f>IFERROR(AVERAGE('PB(TEORI)'!$M236,'PB(TEORI)'!$X236,'[2]PB(TEORI'!$AG236)*PBTEORI7%,"")</f>
        <v/>
      </c>
      <c r="N236" s="467" t="str">
        <f>IFERROR(AVERAGE('PB(TEORI)'!$N236,'PB(TEORI)'!$Y236,'PB(TEORI)'!$AJ236)*PBTEORI8%,"")</f>
        <v/>
      </c>
      <c r="O236" s="467" t="str">
        <f>IFERROR(AVERAGE('PB(TEORI)'!$O236,'PB(TEORI)'!$Z236,'PB(TEORI)'!$AK236)*PBTEORI9%,"")</f>
        <v/>
      </c>
      <c r="P236" s="467" t="str">
        <f>IFERROR(AVERAGE('PB(TEORI)'!$P236,'PB(TEORI)'!$AA236,'PB(TEORI)'!$AL236)*PBTEORI10%,"")</f>
        <v/>
      </c>
      <c r="Q236" s="468" t="str">
        <f t="shared" si="9"/>
        <v/>
      </c>
      <c r="R236" s="469" t="str">
        <f>IFERROR(AVERAGE('PB(AMALI)'!$G236,'PB(AMALI)'!$R236,'PB(AMALI)'!$AC236)*PBAMALI1%,"")</f>
        <v/>
      </c>
      <c r="S236" s="469" t="str">
        <f>IFERROR(AVERAGE('PB(AMALI)'!$H236,'PB(AMALI)'!$S236,'PB(AMALI)'!$AD236)*PBAMALI2%,"")</f>
        <v/>
      </c>
      <c r="T236" s="469" t="str">
        <f>IFERROR(AVERAGE('PB(AMALI)'!$I236,'PB(AMALI)'!$T236,'PB(AMALI)'!$AE236)*PBAMALI3%,"")</f>
        <v/>
      </c>
      <c r="U236" s="469" t="str">
        <f>IFERROR(AVERAGE('PB(AMALI)'!$J236,'PB(AMALI)'!$U236,'PB(AMALI)'!$AF236)*PBAMALI4%,"")</f>
        <v/>
      </c>
      <c r="V236" s="469" t="str">
        <f>IFERROR(AVERAGE('PB(AMALI)'!$K236,'PB(AMALI)'!$V236,'PB(AMALI)'!$AG236)*PBAMALI5%,"")</f>
        <v/>
      </c>
      <c r="W236" s="469" t="str">
        <f>IFERROR(AVERAGE('PB(AMALI)'!$L236,'PB(AMALI)'!$W236,'PB(AMALI)'!$AH236)*PBAMALI6%,"")</f>
        <v/>
      </c>
      <c r="X236" s="469" t="str">
        <f>IFERROR(AVERAGE('PB(AMALI)'!$M236,'PB(AMALI)'!$X236,'[3]PB(AMALI'!$AG236)*PBAMALI7%,"")</f>
        <v/>
      </c>
      <c r="Y236" s="469" t="str">
        <f>IFERROR(AVERAGE('PB(AMALI)'!$N236,'PB(AMALI)'!$Y236,'PB(AMALI)'!$AJ236)*PBAMALI8%,"")</f>
        <v/>
      </c>
      <c r="Z236" s="469" t="str">
        <f>IFERROR(AVERAGE('PB(AMALI)'!$O236,'PB(AMALI)'!$Z236,'PB(AMALI)'!$AK236)*PBAMALI9%,"")</f>
        <v/>
      </c>
      <c r="AA236" s="469" t="str">
        <f>IFERROR(AVERAGE('PB(AMALI)'!$P236,'PB(AMALI)'!$AA236,'PB(AMALI)'!$AL236)*PBAMALI10%,"")</f>
        <v/>
      </c>
      <c r="AB236" s="470" t="str">
        <f t="shared" si="10"/>
        <v/>
      </c>
      <c r="AC236" s="474" t="str">
        <f t="shared" si="11"/>
        <v/>
      </c>
    </row>
    <row r="237" spans="1:29" ht="19.899999999999999" customHeight="1">
      <c r="A237" s="6">
        <v>226</v>
      </c>
      <c r="B237" s="425" t="str">
        <f>IF(OR(F237=0,F237=""),"",'DAFTAR PELAJAR'!B233)</f>
        <v/>
      </c>
      <c r="C237" s="381" t="str">
        <f>IF(OR(F237=0,F237=""),"",'DAFTAR PELAJAR'!C233)</f>
        <v/>
      </c>
      <c r="D237" s="426" t="str">
        <f>IF(OR(F237=0,F237=""),"",'DAFTAR PELAJAR'!D233)</f>
        <v/>
      </c>
      <c r="E237" s="381" t="str">
        <f>IF(OR(F237=0,F237=""),"",'DAFTAR PELAJAR'!E233)</f>
        <v/>
      </c>
      <c r="F237" s="473" t="str">
        <f>IF('DAFTAR PELAJAR'!J233=0,"",'DAFTAR PELAJAR'!J233)</f>
        <v/>
      </c>
      <c r="G237" s="4" t="str">
        <f>IFERROR(AVERAGE('PB(TEORI)'!$G237,'PB(TEORI)'!$R237,'PB(TEORI)'!$AC237)*PBTEORI1%,"")</f>
        <v/>
      </c>
      <c r="H237" s="456" t="str">
        <f>IFERROR(AVERAGE('PB(TEORI)'!$H237,'PB(TEORI)'!$S237,'PB(TEORI)'!$AD237)*PBTEORI2%,"")</f>
        <v/>
      </c>
      <c r="I237" s="456" t="str">
        <f>IFERROR(AVERAGE('PB(TEORI)'!$I237,'PB(TEORI)'!$T237,'PB(TEORI)'!$AE237)*PBTEORI3%,"")</f>
        <v/>
      </c>
      <c r="J237" s="456" t="str">
        <f>IFERROR(AVERAGE('PB(TEORI)'!$J237,'PB(TEORI)'!$U237,'PB(TEORI)'!$AF237)*PBTEORI4%,"")</f>
        <v/>
      </c>
      <c r="K237" s="456" t="str">
        <f>IFERROR(AVERAGE('PB(TEORI)'!$K237,'PB(TEORI)'!$V237,'PB(TEORI)'!$AG237)*PBTEORI5%,"")</f>
        <v/>
      </c>
      <c r="L237" s="456" t="str">
        <f>IFERROR(AVERAGE('PB(TEORI)'!$L237,'PB(TEORI)'!$W237,'PB(TEORI)'!$AH237)*PBTEORI6%,"")</f>
        <v/>
      </c>
      <c r="M237" s="456" t="str">
        <f>IFERROR(AVERAGE('PB(TEORI)'!$M237,'PB(TEORI)'!$X237,'[2]PB(TEORI'!$AG237)*PBTEORI7%,"")</f>
        <v/>
      </c>
      <c r="N237" s="467" t="str">
        <f>IFERROR(AVERAGE('PB(TEORI)'!$N237,'PB(TEORI)'!$Y237,'PB(TEORI)'!$AJ237)*PBTEORI8%,"")</f>
        <v/>
      </c>
      <c r="O237" s="467" t="str">
        <f>IFERROR(AVERAGE('PB(TEORI)'!$O237,'PB(TEORI)'!$Z237,'PB(TEORI)'!$AK237)*PBTEORI9%,"")</f>
        <v/>
      </c>
      <c r="P237" s="467" t="str">
        <f>IFERROR(AVERAGE('PB(TEORI)'!$P237,'PB(TEORI)'!$AA237,'PB(TEORI)'!$AL237)*PBTEORI10%,"")</f>
        <v/>
      </c>
      <c r="Q237" s="468" t="str">
        <f t="shared" si="9"/>
        <v/>
      </c>
      <c r="R237" s="469" t="str">
        <f>IFERROR(AVERAGE('PB(AMALI)'!$G237,'PB(AMALI)'!$R237,'PB(AMALI)'!$AC237)*PBAMALI1%,"")</f>
        <v/>
      </c>
      <c r="S237" s="469" t="str">
        <f>IFERROR(AVERAGE('PB(AMALI)'!$H237,'PB(AMALI)'!$S237,'PB(AMALI)'!$AD237)*PBAMALI2%,"")</f>
        <v/>
      </c>
      <c r="T237" s="469" t="str">
        <f>IFERROR(AVERAGE('PB(AMALI)'!$I237,'PB(AMALI)'!$T237,'PB(AMALI)'!$AE237)*PBAMALI3%,"")</f>
        <v/>
      </c>
      <c r="U237" s="469" t="str">
        <f>IFERROR(AVERAGE('PB(AMALI)'!$J237,'PB(AMALI)'!$U237,'PB(AMALI)'!$AF237)*PBAMALI4%,"")</f>
        <v/>
      </c>
      <c r="V237" s="469" t="str">
        <f>IFERROR(AVERAGE('PB(AMALI)'!$K237,'PB(AMALI)'!$V237,'PB(AMALI)'!$AG237)*PBAMALI5%,"")</f>
        <v/>
      </c>
      <c r="W237" s="469" t="str">
        <f>IFERROR(AVERAGE('PB(AMALI)'!$L237,'PB(AMALI)'!$W237,'PB(AMALI)'!$AH237)*PBAMALI6%,"")</f>
        <v/>
      </c>
      <c r="X237" s="469" t="str">
        <f>IFERROR(AVERAGE('PB(AMALI)'!$M237,'PB(AMALI)'!$X237,'[3]PB(AMALI'!$AG237)*PBAMALI7%,"")</f>
        <v/>
      </c>
      <c r="Y237" s="469" t="str">
        <f>IFERROR(AVERAGE('PB(AMALI)'!$N237,'PB(AMALI)'!$Y237,'PB(AMALI)'!$AJ237)*PBAMALI8%,"")</f>
        <v/>
      </c>
      <c r="Z237" s="469" t="str">
        <f>IFERROR(AVERAGE('PB(AMALI)'!$O237,'PB(AMALI)'!$Z237,'PB(AMALI)'!$AK237)*PBAMALI9%,"")</f>
        <v/>
      </c>
      <c r="AA237" s="469" t="str">
        <f>IFERROR(AVERAGE('PB(AMALI)'!$P237,'PB(AMALI)'!$AA237,'PB(AMALI)'!$AL237)*PBAMALI10%,"")</f>
        <v/>
      </c>
      <c r="AB237" s="470" t="str">
        <f t="shared" si="10"/>
        <v/>
      </c>
      <c r="AC237" s="474" t="str">
        <f t="shared" si="11"/>
        <v/>
      </c>
    </row>
    <row r="238" spans="1:29" s="458" customFormat="1" ht="19.899999999999999" customHeight="1">
      <c r="A238" s="6">
        <v>227</v>
      </c>
      <c r="B238" s="425" t="str">
        <f>IF(OR(F238=0,F238=""),"",'DAFTAR PELAJAR'!B234)</f>
        <v/>
      </c>
      <c r="C238" s="381" t="str">
        <f>IF(OR(F238=0,F238=""),"",'DAFTAR PELAJAR'!C234)</f>
        <v/>
      </c>
      <c r="D238" s="426" t="str">
        <f>IF(OR(F238=0,F238=""),"",'DAFTAR PELAJAR'!D234)</f>
        <v/>
      </c>
      <c r="E238" s="381" t="str">
        <f>IF(OR(F238=0,F238=""),"",'DAFTAR PELAJAR'!E234)</f>
        <v/>
      </c>
      <c r="F238" s="473" t="str">
        <f>IF('DAFTAR PELAJAR'!J234=0,"",'DAFTAR PELAJAR'!J234)</f>
        <v/>
      </c>
      <c r="G238" s="4" t="str">
        <f>IFERROR(AVERAGE('PB(TEORI)'!$G238,'PB(TEORI)'!$R238,'PB(TEORI)'!$AC238)*PBTEORI1%,"")</f>
        <v/>
      </c>
      <c r="H238" s="456" t="str">
        <f>IFERROR(AVERAGE('PB(TEORI)'!$H238,'PB(TEORI)'!$S238,'PB(TEORI)'!$AD238)*PBTEORI2%,"")</f>
        <v/>
      </c>
      <c r="I238" s="456" t="str">
        <f>IFERROR(AVERAGE('PB(TEORI)'!$I238,'PB(TEORI)'!$T238,'PB(TEORI)'!$AE238)*PBTEORI3%,"")</f>
        <v/>
      </c>
      <c r="J238" s="456" t="str">
        <f>IFERROR(AVERAGE('PB(TEORI)'!$J238,'PB(TEORI)'!$U238,'PB(TEORI)'!$AF238)*PBTEORI4%,"")</f>
        <v/>
      </c>
      <c r="K238" s="456" t="str">
        <f>IFERROR(AVERAGE('PB(TEORI)'!$K238,'PB(TEORI)'!$V238,'PB(TEORI)'!$AG238)*PBTEORI5%,"")</f>
        <v/>
      </c>
      <c r="L238" s="456" t="str">
        <f>IFERROR(AVERAGE('PB(TEORI)'!$L238,'PB(TEORI)'!$W238,'PB(TEORI)'!$AH238)*PBTEORI6%,"")</f>
        <v/>
      </c>
      <c r="M238" s="456" t="str">
        <f>IFERROR(AVERAGE('PB(TEORI)'!$M238,'PB(TEORI)'!$X238,'[2]PB(TEORI'!$AG238)*PBTEORI7%,"")</f>
        <v/>
      </c>
      <c r="N238" s="467" t="str">
        <f>IFERROR(AVERAGE('PB(TEORI)'!$N238,'PB(TEORI)'!$Y238,'PB(TEORI)'!$AJ238)*PBTEORI8%,"")</f>
        <v/>
      </c>
      <c r="O238" s="467" t="str">
        <f>IFERROR(AVERAGE('PB(TEORI)'!$O238,'PB(TEORI)'!$Z238,'PB(TEORI)'!$AK238)*PBTEORI9%,"")</f>
        <v/>
      </c>
      <c r="P238" s="467" t="str">
        <f>IFERROR(AVERAGE('PB(TEORI)'!$P238,'PB(TEORI)'!$AA238,'PB(TEORI)'!$AL238)*PBTEORI10%,"")</f>
        <v/>
      </c>
      <c r="Q238" s="468" t="str">
        <f t="shared" si="9"/>
        <v/>
      </c>
      <c r="R238" s="469" t="str">
        <f>IFERROR(AVERAGE('PB(AMALI)'!$G238,'PB(AMALI)'!$R238,'PB(AMALI)'!$AC238)*PBAMALI1%,"")</f>
        <v/>
      </c>
      <c r="S238" s="469" t="str">
        <f>IFERROR(AVERAGE('PB(AMALI)'!$H238,'PB(AMALI)'!$S238,'PB(AMALI)'!$AD238)*PBAMALI2%,"")</f>
        <v/>
      </c>
      <c r="T238" s="469" t="str">
        <f>IFERROR(AVERAGE('PB(AMALI)'!$I238,'PB(AMALI)'!$T238,'PB(AMALI)'!$AE238)*PBAMALI3%,"")</f>
        <v/>
      </c>
      <c r="U238" s="469" t="str">
        <f>IFERROR(AVERAGE('PB(AMALI)'!$J238,'PB(AMALI)'!$U238,'PB(AMALI)'!$AF238)*PBAMALI4%,"")</f>
        <v/>
      </c>
      <c r="V238" s="469" t="str">
        <f>IFERROR(AVERAGE('PB(AMALI)'!$K238,'PB(AMALI)'!$V238,'PB(AMALI)'!$AG238)*PBAMALI5%,"")</f>
        <v/>
      </c>
      <c r="W238" s="469" t="str">
        <f>IFERROR(AVERAGE('PB(AMALI)'!$L238,'PB(AMALI)'!$W238,'PB(AMALI)'!$AH238)*PBAMALI6%,"")</f>
        <v/>
      </c>
      <c r="X238" s="469" t="str">
        <f>IFERROR(AVERAGE('PB(AMALI)'!$M238,'PB(AMALI)'!$X238,'[3]PB(AMALI'!$AG238)*PBAMALI7%,"")</f>
        <v/>
      </c>
      <c r="Y238" s="469" t="str">
        <f>IFERROR(AVERAGE('PB(AMALI)'!$N238,'PB(AMALI)'!$Y238,'PB(AMALI)'!$AJ238)*PBAMALI8%,"")</f>
        <v/>
      </c>
      <c r="Z238" s="469" t="str">
        <f>IFERROR(AVERAGE('PB(AMALI)'!$O238,'PB(AMALI)'!$Z238,'PB(AMALI)'!$AK238)*PBAMALI9%,"")</f>
        <v/>
      </c>
      <c r="AA238" s="469" t="str">
        <f>IFERROR(AVERAGE('PB(AMALI)'!$P238,'PB(AMALI)'!$AA238,'PB(AMALI)'!$AL238)*PBAMALI10%,"")</f>
        <v/>
      </c>
      <c r="AB238" s="470" t="str">
        <f t="shared" si="10"/>
        <v/>
      </c>
      <c r="AC238" s="474" t="str">
        <f t="shared" si="11"/>
        <v/>
      </c>
    </row>
    <row r="239" spans="1:29" ht="19.899999999999999" customHeight="1">
      <c r="A239" s="6">
        <v>228</v>
      </c>
      <c r="B239" s="425" t="str">
        <f>IF(OR(F239=0,F239=""),"",'DAFTAR PELAJAR'!B235)</f>
        <v/>
      </c>
      <c r="C239" s="381" t="str">
        <f>IF(OR(F239=0,F239=""),"",'DAFTAR PELAJAR'!C235)</f>
        <v/>
      </c>
      <c r="D239" s="426" t="str">
        <f>IF(OR(F239=0,F239=""),"",'DAFTAR PELAJAR'!D235)</f>
        <v/>
      </c>
      <c r="E239" s="381" t="str">
        <f>IF(OR(F239=0,F239=""),"",'DAFTAR PELAJAR'!E235)</f>
        <v/>
      </c>
      <c r="F239" s="473" t="str">
        <f>IF('DAFTAR PELAJAR'!J235=0,"",'DAFTAR PELAJAR'!J235)</f>
        <v/>
      </c>
      <c r="G239" s="4" t="str">
        <f>IFERROR(AVERAGE('PB(TEORI)'!$G239,'PB(TEORI)'!$R239,'PB(TEORI)'!$AC239)*PBTEORI1%,"")</f>
        <v/>
      </c>
      <c r="H239" s="456" t="str">
        <f>IFERROR(AVERAGE('PB(TEORI)'!$H239,'PB(TEORI)'!$S239,'PB(TEORI)'!$AD239)*PBTEORI2%,"")</f>
        <v/>
      </c>
      <c r="I239" s="456" t="str">
        <f>IFERROR(AVERAGE('PB(TEORI)'!$I239,'PB(TEORI)'!$T239,'PB(TEORI)'!$AE239)*PBTEORI3%,"")</f>
        <v/>
      </c>
      <c r="J239" s="456" t="str">
        <f>IFERROR(AVERAGE('PB(TEORI)'!$J239,'PB(TEORI)'!$U239,'PB(TEORI)'!$AF239)*PBTEORI4%,"")</f>
        <v/>
      </c>
      <c r="K239" s="456" t="str">
        <f>IFERROR(AVERAGE('PB(TEORI)'!$K239,'PB(TEORI)'!$V239,'PB(TEORI)'!$AG239)*PBTEORI5%,"")</f>
        <v/>
      </c>
      <c r="L239" s="456" t="str">
        <f>IFERROR(AVERAGE('PB(TEORI)'!$L239,'PB(TEORI)'!$W239,'PB(TEORI)'!$AH239)*PBTEORI6%,"")</f>
        <v/>
      </c>
      <c r="M239" s="456" t="str">
        <f>IFERROR(AVERAGE('PB(TEORI)'!$M239,'PB(TEORI)'!$X239,'[2]PB(TEORI'!$AG239)*PBTEORI7%,"")</f>
        <v/>
      </c>
      <c r="N239" s="467" t="str">
        <f>IFERROR(AVERAGE('PB(TEORI)'!$N239,'PB(TEORI)'!$Y239,'PB(TEORI)'!$AJ239)*PBTEORI8%,"")</f>
        <v/>
      </c>
      <c r="O239" s="467" t="str">
        <f>IFERROR(AVERAGE('PB(TEORI)'!$O239,'PB(TEORI)'!$Z239,'PB(TEORI)'!$AK239)*PBTEORI9%,"")</f>
        <v/>
      </c>
      <c r="P239" s="467" t="str">
        <f>IFERROR(AVERAGE('PB(TEORI)'!$P239,'PB(TEORI)'!$AA239,'PB(TEORI)'!$AL239)*PBTEORI10%,"")</f>
        <v/>
      </c>
      <c r="Q239" s="468" t="str">
        <f t="shared" si="9"/>
        <v/>
      </c>
      <c r="R239" s="469" t="str">
        <f>IFERROR(AVERAGE('PB(AMALI)'!$G239,'PB(AMALI)'!$R239,'PB(AMALI)'!$AC239)*PBAMALI1%,"")</f>
        <v/>
      </c>
      <c r="S239" s="469" t="str">
        <f>IFERROR(AVERAGE('PB(AMALI)'!$H239,'PB(AMALI)'!$S239,'PB(AMALI)'!$AD239)*PBAMALI2%,"")</f>
        <v/>
      </c>
      <c r="T239" s="469" t="str">
        <f>IFERROR(AVERAGE('PB(AMALI)'!$I239,'PB(AMALI)'!$T239,'PB(AMALI)'!$AE239)*PBAMALI3%,"")</f>
        <v/>
      </c>
      <c r="U239" s="469" t="str">
        <f>IFERROR(AVERAGE('PB(AMALI)'!$J239,'PB(AMALI)'!$U239,'PB(AMALI)'!$AF239)*PBAMALI4%,"")</f>
        <v/>
      </c>
      <c r="V239" s="469" t="str">
        <f>IFERROR(AVERAGE('PB(AMALI)'!$K239,'PB(AMALI)'!$V239,'PB(AMALI)'!$AG239)*PBAMALI5%,"")</f>
        <v/>
      </c>
      <c r="W239" s="469" t="str">
        <f>IFERROR(AVERAGE('PB(AMALI)'!$L239,'PB(AMALI)'!$W239,'PB(AMALI)'!$AH239)*PBAMALI6%,"")</f>
        <v/>
      </c>
      <c r="X239" s="469" t="str">
        <f>IFERROR(AVERAGE('PB(AMALI)'!$M239,'PB(AMALI)'!$X239,'[3]PB(AMALI'!$AG239)*PBAMALI7%,"")</f>
        <v/>
      </c>
      <c r="Y239" s="469" t="str">
        <f>IFERROR(AVERAGE('PB(AMALI)'!$N239,'PB(AMALI)'!$Y239,'PB(AMALI)'!$AJ239)*PBAMALI8%,"")</f>
        <v/>
      </c>
      <c r="Z239" s="469" t="str">
        <f>IFERROR(AVERAGE('PB(AMALI)'!$O239,'PB(AMALI)'!$Z239,'PB(AMALI)'!$AK239)*PBAMALI9%,"")</f>
        <v/>
      </c>
      <c r="AA239" s="469" t="str">
        <f>IFERROR(AVERAGE('PB(AMALI)'!$P239,'PB(AMALI)'!$AA239,'PB(AMALI)'!$AL239)*PBAMALI10%,"")</f>
        <v/>
      </c>
      <c r="AB239" s="470" t="str">
        <f t="shared" si="10"/>
        <v/>
      </c>
      <c r="AC239" s="474" t="str">
        <f t="shared" si="11"/>
        <v/>
      </c>
    </row>
    <row r="240" spans="1:29" ht="19.899999999999999" customHeight="1">
      <c r="A240" s="6">
        <v>229</v>
      </c>
      <c r="B240" s="425" t="str">
        <f>IF(OR(F240=0,F240=""),"",'DAFTAR PELAJAR'!B236)</f>
        <v/>
      </c>
      <c r="C240" s="381" t="str">
        <f>IF(OR(F240=0,F240=""),"",'DAFTAR PELAJAR'!C236)</f>
        <v/>
      </c>
      <c r="D240" s="426" t="str">
        <f>IF(OR(F240=0,F240=""),"",'DAFTAR PELAJAR'!D236)</f>
        <v/>
      </c>
      <c r="E240" s="381" t="str">
        <f>IF(OR(F240=0,F240=""),"",'DAFTAR PELAJAR'!E236)</f>
        <v/>
      </c>
      <c r="F240" s="473" t="str">
        <f>IF('DAFTAR PELAJAR'!J236=0,"",'DAFTAR PELAJAR'!J236)</f>
        <v/>
      </c>
      <c r="G240" s="4" t="str">
        <f>IFERROR(AVERAGE('PB(TEORI)'!$G240,'PB(TEORI)'!$R240,'PB(TEORI)'!$AC240)*PBTEORI1%,"")</f>
        <v/>
      </c>
      <c r="H240" s="456" t="str">
        <f>IFERROR(AVERAGE('PB(TEORI)'!$H240,'PB(TEORI)'!$S240,'PB(TEORI)'!$AD240)*PBTEORI2%,"")</f>
        <v/>
      </c>
      <c r="I240" s="456" t="str">
        <f>IFERROR(AVERAGE('PB(TEORI)'!$I240,'PB(TEORI)'!$T240,'PB(TEORI)'!$AE240)*PBTEORI3%,"")</f>
        <v/>
      </c>
      <c r="J240" s="456" t="str">
        <f>IFERROR(AVERAGE('PB(TEORI)'!$J240,'PB(TEORI)'!$U240,'PB(TEORI)'!$AF240)*PBTEORI4%,"")</f>
        <v/>
      </c>
      <c r="K240" s="456" t="str">
        <f>IFERROR(AVERAGE('PB(TEORI)'!$K240,'PB(TEORI)'!$V240,'PB(TEORI)'!$AG240)*PBTEORI5%,"")</f>
        <v/>
      </c>
      <c r="L240" s="456" t="str">
        <f>IFERROR(AVERAGE('PB(TEORI)'!$L240,'PB(TEORI)'!$W240,'PB(TEORI)'!$AH240)*PBTEORI6%,"")</f>
        <v/>
      </c>
      <c r="M240" s="456" t="str">
        <f>IFERROR(AVERAGE('PB(TEORI)'!$M240,'PB(TEORI)'!$X240,'[2]PB(TEORI'!$AG240)*PBTEORI7%,"")</f>
        <v/>
      </c>
      <c r="N240" s="467" t="str">
        <f>IFERROR(AVERAGE('PB(TEORI)'!$N240,'PB(TEORI)'!$Y240,'PB(TEORI)'!$AJ240)*PBTEORI8%,"")</f>
        <v/>
      </c>
      <c r="O240" s="467" t="str">
        <f>IFERROR(AVERAGE('PB(TEORI)'!$O240,'PB(TEORI)'!$Z240,'PB(TEORI)'!$AK240)*PBTEORI9%,"")</f>
        <v/>
      </c>
      <c r="P240" s="467" t="str">
        <f>IFERROR(AVERAGE('PB(TEORI)'!$P240,'PB(TEORI)'!$AA240,'PB(TEORI)'!$AL240)*PBTEORI10%,"")</f>
        <v/>
      </c>
      <c r="Q240" s="468" t="str">
        <f t="shared" si="9"/>
        <v/>
      </c>
      <c r="R240" s="469" t="str">
        <f>IFERROR(AVERAGE('PB(AMALI)'!$G240,'PB(AMALI)'!$R240,'PB(AMALI)'!$AC240)*PBAMALI1%,"")</f>
        <v/>
      </c>
      <c r="S240" s="469" t="str">
        <f>IFERROR(AVERAGE('PB(AMALI)'!$H240,'PB(AMALI)'!$S240,'PB(AMALI)'!$AD240)*PBAMALI2%,"")</f>
        <v/>
      </c>
      <c r="T240" s="469" t="str">
        <f>IFERROR(AVERAGE('PB(AMALI)'!$I240,'PB(AMALI)'!$T240,'PB(AMALI)'!$AE240)*PBAMALI3%,"")</f>
        <v/>
      </c>
      <c r="U240" s="469" t="str">
        <f>IFERROR(AVERAGE('PB(AMALI)'!$J240,'PB(AMALI)'!$U240,'PB(AMALI)'!$AF240)*PBAMALI4%,"")</f>
        <v/>
      </c>
      <c r="V240" s="469" t="str">
        <f>IFERROR(AVERAGE('PB(AMALI)'!$K240,'PB(AMALI)'!$V240,'PB(AMALI)'!$AG240)*PBAMALI5%,"")</f>
        <v/>
      </c>
      <c r="W240" s="469" t="str">
        <f>IFERROR(AVERAGE('PB(AMALI)'!$L240,'PB(AMALI)'!$W240,'PB(AMALI)'!$AH240)*PBAMALI6%,"")</f>
        <v/>
      </c>
      <c r="X240" s="469" t="str">
        <f>IFERROR(AVERAGE('PB(AMALI)'!$M240,'PB(AMALI)'!$X240,'[3]PB(AMALI'!$AG240)*PBAMALI7%,"")</f>
        <v/>
      </c>
      <c r="Y240" s="469" t="str">
        <f>IFERROR(AVERAGE('PB(AMALI)'!$N240,'PB(AMALI)'!$Y240,'PB(AMALI)'!$AJ240)*PBAMALI8%,"")</f>
        <v/>
      </c>
      <c r="Z240" s="469" t="str">
        <f>IFERROR(AVERAGE('PB(AMALI)'!$O240,'PB(AMALI)'!$Z240,'PB(AMALI)'!$AK240)*PBAMALI9%,"")</f>
        <v/>
      </c>
      <c r="AA240" s="469" t="str">
        <f>IFERROR(AVERAGE('PB(AMALI)'!$P240,'PB(AMALI)'!$AA240,'PB(AMALI)'!$AL240)*PBAMALI10%,"")</f>
        <v/>
      </c>
      <c r="AB240" s="470" t="str">
        <f t="shared" si="10"/>
        <v/>
      </c>
      <c r="AC240" s="474" t="str">
        <f t="shared" si="11"/>
        <v/>
      </c>
    </row>
    <row r="241" spans="1:29" ht="19.899999999999999" customHeight="1">
      <c r="A241" s="6">
        <v>230</v>
      </c>
      <c r="B241" s="425" t="str">
        <f>IF(OR(F241=0,F241=""),"",'DAFTAR PELAJAR'!B237)</f>
        <v/>
      </c>
      <c r="C241" s="381" t="str">
        <f>IF(OR(F241=0,F241=""),"",'DAFTAR PELAJAR'!C237)</f>
        <v/>
      </c>
      <c r="D241" s="426" t="str">
        <f>IF(OR(F241=0,F241=""),"",'DAFTAR PELAJAR'!D237)</f>
        <v/>
      </c>
      <c r="E241" s="381" t="str">
        <f>IF(OR(F241=0,F241=""),"",'DAFTAR PELAJAR'!E237)</f>
        <v/>
      </c>
      <c r="F241" s="473" t="str">
        <f>IF('DAFTAR PELAJAR'!J237=0,"",'DAFTAR PELAJAR'!J237)</f>
        <v/>
      </c>
      <c r="G241" s="4" t="str">
        <f>IFERROR(AVERAGE('PB(TEORI)'!$G241,'PB(TEORI)'!$R241,'PB(TEORI)'!$AC241)*PBTEORI1%,"")</f>
        <v/>
      </c>
      <c r="H241" s="456" t="str">
        <f>IFERROR(AVERAGE('PB(TEORI)'!$H241,'PB(TEORI)'!$S241,'PB(TEORI)'!$AD241)*PBTEORI2%,"")</f>
        <v/>
      </c>
      <c r="I241" s="456" t="str">
        <f>IFERROR(AVERAGE('PB(TEORI)'!$I241,'PB(TEORI)'!$T241,'PB(TEORI)'!$AE241)*PBTEORI3%,"")</f>
        <v/>
      </c>
      <c r="J241" s="456" t="str">
        <f>IFERROR(AVERAGE('PB(TEORI)'!$J241,'PB(TEORI)'!$U241,'PB(TEORI)'!$AF241)*PBTEORI4%,"")</f>
        <v/>
      </c>
      <c r="K241" s="456" t="str">
        <f>IFERROR(AVERAGE('PB(TEORI)'!$K241,'PB(TEORI)'!$V241,'PB(TEORI)'!$AG241)*PBTEORI5%,"")</f>
        <v/>
      </c>
      <c r="L241" s="456" t="str">
        <f>IFERROR(AVERAGE('PB(TEORI)'!$L241,'PB(TEORI)'!$W241,'PB(TEORI)'!$AH241)*PBTEORI6%,"")</f>
        <v/>
      </c>
      <c r="M241" s="456" t="str">
        <f>IFERROR(AVERAGE('PB(TEORI)'!$M241,'PB(TEORI)'!$X241,'[2]PB(TEORI'!$AG241)*PBTEORI7%,"")</f>
        <v/>
      </c>
      <c r="N241" s="467" t="str">
        <f>IFERROR(AVERAGE('PB(TEORI)'!$N241,'PB(TEORI)'!$Y241,'PB(TEORI)'!$AJ241)*PBTEORI8%,"")</f>
        <v/>
      </c>
      <c r="O241" s="467" t="str">
        <f>IFERROR(AVERAGE('PB(TEORI)'!$O241,'PB(TEORI)'!$Z241,'PB(TEORI)'!$AK241)*PBTEORI9%,"")</f>
        <v/>
      </c>
      <c r="P241" s="467" t="str">
        <f>IFERROR(AVERAGE('PB(TEORI)'!$P241,'PB(TEORI)'!$AA241,'PB(TEORI)'!$AL241)*PBTEORI10%,"")</f>
        <v/>
      </c>
      <c r="Q241" s="468" t="str">
        <f t="shared" si="9"/>
        <v/>
      </c>
      <c r="R241" s="469" t="str">
        <f>IFERROR(AVERAGE('PB(AMALI)'!$G241,'PB(AMALI)'!$R241,'PB(AMALI)'!$AC241)*PBAMALI1%,"")</f>
        <v/>
      </c>
      <c r="S241" s="469" t="str">
        <f>IFERROR(AVERAGE('PB(AMALI)'!$H241,'PB(AMALI)'!$S241,'PB(AMALI)'!$AD241)*PBAMALI2%,"")</f>
        <v/>
      </c>
      <c r="T241" s="469" t="str">
        <f>IFERROR(AVERAGE('PB(AMALI)'!$I241,'PB(AMALI)'!$T241,'PB(AMALI)'!$AE241)*PBAMALI3%,"")</f>
        <v/>
      </c>
      <c r="U241" s="469" t="str">
        <f>IFERROR(AVERAGE('PB(AMALI)'!$J241,'PB(AMALI)'!$U241,'PB(AMALI)'!$AF241)*PBAMALI4%,"")</f>
        <v/>
      </c>
      <c r="V241" s="469" t="str">
        <f>IFERROR(AVERAGE('PB(AMALI)'!$K241,'PB(AMALI)'!$V241,'PB(AMALI)'!$AG241)*PBAMALI5%,"")</f>
        <v/>
      </c>
      <c r="W241" s="469" t="str">
        <f>IFERROR(AVERAGE('PB(AMALI)'!$L241,'PB(AMALI)'!$W241,'PB(AMALI)'!$AH241)*PBAMALI6%,"")</f>
        <v/>
      </c>
      <c r="X241" s="469" t="str">
        <f>IFERROR(AVERAGE('PB(AMALI)'!$M241,'PB(AMALI)'!$X241,'[3]PB(AMALI'!$AG241)*PBAMALI7%,"")</f>
        <v/>
      </c>
      <c r="Y241" s="469" t="str">
        <f>IFERROR(AVERAGE('PB(AMALI)'!$N241,'PB(AMALI)'!$Y241,'PB(AMALI)'!$AJ241)*PBAMALI8%,"")</f>
        <v/>
      </c>
      <c r="Z241" s="469" t="str">
        <f>IFERROR(AVERAGE('PB(AMALI)'!$O241,'PB(AMALI)'!$Z241,'PB(AMALI)'!$AK241)*PBAMALI9%,"")</f>
        <v/>
      </c>
      <c r="AA241" s="469" t="str">
        <f>IFERROR(AVERAGE('PB(AMALI)'!$P241,'PB(AMALI)'!$AA241,'PB(AMALI)'!$AL241)*PBAMALI10%,"")</f>
        <v/>
      </c>
      <c r="AB241" s="470" t="str">
        <f t="shared" si="10"/>
        <v/>
      </c>
      <c r="AC241" s="474" t="str">
        <f t="shared" si="11"/>
        <v/>
      </c>
    </row>
    <row r="242" spans="1:29" ht="19.899999999999999" customHeight="1">
      <c r="A242" s="6">
        <v>231</v>
      </c>
      <c r="B242" s="425" t="str">
        <f>IF(OR(F242=0,F242=""),"",'DAFTAR PELAJAR'!B238)</f>
        <v/>
      </c>
      <c r="C242" s="381" t="str">
        <f>IF(OR(F242=0,F242=""),"",'DAFTAR PELAJAR'!C238)</f>
        <v/>
      </c>
      <c r="D242" s="426" t="str">
        <f>IF(OR(F242=0,F242=""),"",'DAFTAR PELAJAR'!D238)</f>
        <v/>
      </c>
      <c r="E242" s="381" t="str">
        <f>IF(OR(F242=0,F242=""),"",'DAFTAR PELAJAR'!E238)</f>
        <v/>
      </c>
      <c r="F242" s="473" t="str">
        <f>IF('DAFTAR PELAJAR'!J238=0,"",'DAFTAR PELAJAR'!J238)</f>
        <v/>
      </c>
      <c r="G242" s="4" t="str">
        <f>IFERROR(AVERAGE('PB(TEORI)'!$G242,'PB(TEORI)'!$R242,'PB(TEORI)'!$AC242)*PBTEORI1%,"")</f>
        <v/>
      </c>
      <c r="H242" s="456" t="str">
        <f>IFERROR(AVERAGE('PB(TEORI)'!$H242,'PB(TEORI)'!$S242,'PB(TEORI)'!$AD242)*PBTEORI2%,"")</f>
        <v/>
      </c>
      <c r="I242" s="456" t="str">
        <f>IFERROR(AVERAGE('PB(TEORI)'!$I242,'PB(TEORI)'!$T242,'PB(TEORI)'!$AE242)*PBTEORI3%,"")</f>
        <v/>
      </c>
      <c r="J242" s="456" t="str">
        <f>IFERROR(AVERAGE('PB(TEORI)'!$J242,'PB(TEORI)'!$U242,'PB(TEORI)'!$AF242)*PBTEORI4%,"")</f>
        <v/>
      </c>
      <c r="K242" s="456" t="str">
        <f>IFERROR(AVERAGE('PB(TEORI)'!$K242,'PB(TEORI)'!$V242,'PB(TEORI)'!$AG242)*PBTEORI5%,"")</f>
        <v/>
      </c>
      <c r="L242" s="456" t="str">
        <f>IFERROR(AVERAGE('PB(TEORI)'!$L242,'PB(TEORI)'!$W242,'PB(TEORI)'!$AH242)*PBTEORI6%,"")</f>
        <v/>
      </c>
      <c r="M242" s="456" t="str">
        <f>IFERROR(AVERAGE('PB(TEORI)'!$M242,'PB(TEORI)'!$X242,'[2]PB(TEORI'!$AG242)*PBTEORI7%,"")</f>
        <v/>
      </c>
      <c r="N242" s="467" t="str">
        <f>IFERROR(AVERAGE('PB(TEORI)'!$N242,'PB(TEORI)'!$Y242,'PB(TEORI)'!$AJ242)*PBTEORI8%,"")</f>
        <v/>
      </c>
      <c r="O242" s="467" t="str">
        <f>IFERROR(AVERAGE('PB(TEORI)'!$O242,'PB(TEORI)'!$Z242,'PB(TEORI)'!$AK242)*PBTEORI9%,"")</f>
        <v/>
      </c>
      <c r="P242" s="467" t="str">
        <f>IFERROR(AVERAGE('PB(TEORI)'!$P242,'PB(TEORI)'!$AA242,'PB(TEORI)'!$AL242)*PBTEORI10%,"")</f>
        <v/>
      </c>
      <c r="Q242" s="468" t="str">
        <f t="shared" si="9"/>
        <v/>
      </c>
      <c r="R242" s="469" t="str">
        <f>IFERROR(AVERAGE('PB(AMALI)'!$G242,'PB(AMALI)'!$R242,'PB(AMALI)'!$AC242)*PBAMALI1%,"")</f>
        <v/>
      </c>
      <c r="S242" s="469" t="str">
        <f>IFERROR(AVERAGE('PB(AMALI)'!$H242,'PB(AMALI)'!$S242,'PB(AMALI)'!$AD242)*PBAMALI2%,"")</f>
        <v/>
      </c>
      <c r="T242" s="469" t="str">
        <f>IFERROR(AVERAGE('PB(AMALI)'!$I242,'PB(AMALI)'!$T242,'PB(AMALI)'!$AE242)*PBAMALI3%,"")</f>
        <v/>
      </c>
      <c r="U242" s="469" t="str">
        <f>IFERROR(AVERAGE('PB(AMALI)'!$J242,'PB(AMALI)'!$U242,'PB(AMALI)'!$AF242)*PBAMALI4%,"")</f>
        <v/>
      </c>
      <c r="V242" s="469" t="str">
        <f>IFERROR(AVERAGE('PB(AMALI)'!$K242,'PB(AMALI)'!$V242,'PB(AMALI)'!$AG242)*PBAMALI5%,"")</f>
        <v/>
      </c>
      <c r="W242" s="469" t="str">
        <f>IFERROR(AVERAGE('PB(AMALI)'!$L242,'PB(AMALI)'!$W242,'PB(AMALI)'!$AH242)*PBAMALI6%,"")</f>
        <v/>
      </c>
      <c r="X242" s="469" t="str">
        <f>IFERROR(AVERAGE('PB(AMALI)'!$M242,'PB(AMALI)'!$X242,'[3]PB(AMALI'!$AG242)*PBAMALI7%,"")</f>
        <v/>
      </c>
      <c r="Y242" s="469" t="str">
        <f>IFERROR(AVERAGE('PB(AMALI)'!$N242,'PB(AMALI)'!$Y242,'PB(AMALI)'!$AJ242)*PBAMALI8%,"")</f>
        <v/>
      </c>
      <c r="Z242" s="469" t="str">
        <f>IFERROR(AVERAGE('PB(AMALI)'!$O242,'PB(AMALI)'!$Z242,'PB(AMALI)'!$AK242)*PBAMALI9%,"")</f>
        <v/>
      </c>
      <c r="AA242" s="469" t="str">
        <f>IFERROR(AVERAGE('PB(AMALI)'!$P242,'PB(AMALI)'!$AA242,'PB(AMALI)'!$AL242)*PBAMALI10%,"")</f>
        <v/>
      </c>
      <c r="AB242" s="470" t="str">
        <f t="shared" si="10"/>
        <v/>
      </c>
      <c r="AC242" s="474" t="str">
        <f t="shared" si="11"/>
        <v/>
      </c>
    </row>
    <row r="243" spans="1:29" ht="19.899999999999999" customHeight="1">
      <c r="A243" s="6">
        <v>232</v>
      </c>
      <c r="B243" s="425" t="str">
        <f>IF(OR(F243=0,F243=""),"",'DAFTAR PELAJAR'!B239)</f>
        <v/>
      </c>
      <c r="C243" s="381" t="str">
        <f>IF(OR(F243=0,F243=""),"",'DAFTAR PELAJAR'!C239)</f>
        <v/>
      </c>
      <c r="D243" s="426" t="str">
        <f>IF(OR(F243=0,F243=""),"",'DAFTAR PELAJAR'!D239)</f>
        <v/>
      </c>
      <c r="E243" s="381" t="str">
        <f>IF(OR(F243=0,F243=""),"",'DAFTAR PELAJAR'!E239)</f>
        <v/>
      </c>
      <c r="F243" s="473" t="str">
        <f>IF('DAFTAR PELAJAR'!J239=0,"",'DAFTAR PELAJAR'!J239)</f>
        <v/>
      </c>
      <c r="G243" s="4" t="str">
        <f>IFERROR(AVERAGE('PB(TEORI)'!$G243,'PB(TEORI)'!$R243,'PB(TEORI)'!$AC243)*PBTEORI1%,"")</f>
        <v/>
      </c>
      <c r="H243" s="456" t="str">
        <f>IFERROR(AVERAGE('PB(TEORI)'!$H243,'PB(TEORI)'!$S243,'PB(TEORI)'!$AD243)*PBTEORI2%,"")</f>
        <v/>
      </c>
      <c r="I243" s="456" t="str">
        <f>IFERROR(AVERAGE('PB(TEORI)'!$I243,'PB(TEORI)'!$T243,'PB(TEORI)'!$AE243)*PBTEORI3%,"")</f>
        <v/>
      </c>
      <c r="J243" s="456" t="str">
        <f>IFERROR(AVERAGE('PB(TEORI)'!$J243,'PB(TEORI)'!$U243,'PB(TEORI)'!$AF243)*PBTEORI4%,"")</f>
        <v/>
      </c>
      <c r="K243" s="456" t="str">
        <f>IFERROR(AVERAGE('PB(TEORI)'!$K243,'PB(TEORI)'!$V243,'PB(TEORI)'!$AG243)*PBTEORI5%,"")</f>
        <v/>
      </c>
      <c r="L243" s="456" t="str">
        <f>IFERROR(AVERAGE('PB(TEORI)'!$L243,'PB(TEORI)'!$W243,'PB(TEORI)'!$AH243)*PBTEORI6%,"")</f>
        <v/>
      </c>
      <c r="M243" s="456" t="str">
        <f>IFERROR(AVERAGE('PB(TEORI)'!$M243,'PB(TEORI)'!$X243,'[2]PB(TEORI'!$AG243)*PBTEORI7%,"")</f>
        <v/>
      </c>
      <c r="N243" s="467" t="str">
        <f>IFERROR(AVERAGE('PB(TEORI)'!$N243,'PB(TEORI)'!$Y243,'PB(TEORI)'!$AJ243)*PBTEORI8%,"")</f>
        <v/>
      </c>
      <c r="O243" s="467" t="str">
        <f>IFERROR(AVERAGE('PB(TEORI)'!$O243,'PB(TEORI)'!$Z243,'PB(TEORI)'!$AK243)*PBTEORI9%,"")</f>
        <v/>
      </c>
      <c r="P243" s="467" t="str">
        <f>IFERROR(AVERAGE('PB(TEORI)'!$P243,'PB(TEORI)'!$AA243,'PB(TEORI)'!$AL243)*PBTEORI10%,"")</f>
        <v/>
      </c>
      <c r="Q243" s="468" t="str">
        <f t="shared" si="9"/>
        <v/>
      </c>
      <c r="R243" s="469" t="str">
        <f>IFERROR(AVERAGE('PB(AMALI)'!$G243,'PB(AMALI)'!$R243,'PB(AMALI)'!$AC243)*PBAMALI1%,"")</f>
        <v/>
      </c>
      <c r="S243" s="469" t="str">
        <f>IFERROR(AVERAGE('PB(AMALI)'!$H243,'PB(AMALI)'!$S243,'PB(AMALI)'!$AD243)*PBAMALI2%,"")</f>
        <v/>
      </c>
      <c r="T243" s="469" t="str">
        <f>IFERROR(AVERAGE('PB(AMALI)'!$I243,'PB(AMALI)'!$T243,'PB(AMALI)'!$AE243)*PBAMALI3%,"")</f>
        <v/>
      </c>
      <c r="U243" s="469" t="str">
        <f>IFERROR(AVERAGE('PB(AMALI)'!$J243,'PB(AMALI)'!$U243,'PB(AMALI)'!$AF243)*PBAMALI4%,"")</f>
        <v/>
      </c>
      <c r="V243" s="469" t="str">
        <f>IFERROR(AVERAGE('PB(AMALI)'!$K243,'PB(AMALI)'!$V243,'PB(AMALI)'!$AG243)*PBAMALI5%,"")</f>
        <v/>
      </c>
      <c r="W243" s="469" t="str">
        <f>IFERROR(AVERAGE('PB(AMALI)'!$L243,'PB(AMALI)'!$W243,'PB(AMALI)'!$AH243)*PBAMALI6%,"")</f>
        <v/>
      </c>
      <c r="X243" s="469" t="str">
        <f>IFERROR(AVERAGE('PB(AMALI)'!$M243,'PB(AMALI)'!$X243,'[3]PB(AMALI'!$AG243)*PBAMALI7%,"")</f>
        <v/>
      </c>
      <c r="Y243" s="469" t="str">
        <f>IFERROR(AVERAGE('PB(AMALI)'!$N243,'PB(AMALI)'!$Y243,'PB(AMALI)'!$AJ243)*PBAMALI8%,"")</f>
        <v/>
      </c>
      <c r="Z243" s="469" t="str">
        <f>IFERROR(AVERAGE('PB(AMALI)'!$O243,'PB(AMALI)'!$Z243,'PB(AMALI)'!$AK243)*PBAMALI9%,"")</f>
        <v/>
      </c>
      <c r="AA243" s="469" t="str">
        <f>IFERROR(AVERAGE('PB(AMALI)'!$P243,'PB(AMALI)'!$AA243,'PB(AMALI)'!$AL243)*PBAMALI10%,"")</f>
        <v/>
      </c>
      <c r="AB243" s="470" t="str">
        <f t="shared" si="10"/>
        <v/>
      </c>
      <c r="AC243" s="474" t="str">
        <f t="shared" si="11"/>
        <v/>
      </c>
    </row>
    <row r="244" spans="1:29" ht="19.899999999999999" customHeight="1">
      <c r="A244" s="6">
        <v>233</v>
      </c>
      <c r="B244" s="425" t="str">
        <f>IF(OR(F244=0,F244=""),"",'DAFTAR PELAJAR'!B240)</f>
        <v/>
      </c>
      <c r="C244" s="381" t="str">
        <f>IF(OR(F244=0,F244=""),"",'DAFTAR PELAJAR'!C240)</f>
        <v/>
      </c>
      <c r="D244" s="426" t="str">
        <f>IF(OR(F244=0,F244=""),"",'DAFTAR PELAJAR'!D240)</f>
        <v/>
      </c>
      <c r="E244" s="381" t="str">
        <f>IF(OR(F244=0,F244=""),"",'DAFTAR PELAJAR'!E240)</f>
        <v/>
      </c>
      <c r="F244" s="473" t="str">
        <f>IF('DAFTAR PELAJAR'!J240=0,"",'DAFTAR PELAJAR'!J240)</f>
        <v/>
      </c>
      <c r="G244" s="4" t="str">
        <f>IFERROR(AVERAGE('PB(TEORI)'!$G244,'PB(TEORI)'!$R244,'PB(TEORI)'!$AC244)*PBTEORI1%,"")</f>
        <v/>
      </c>
      <c r="H244" s="456" t="str">
        <f>IFERROR(AVERAGE('PB(TEORI)'!$H244,'PB(TEORI)'!$S244,'PB(TEORI)'!$AD244)*PBTEORI2%,"")</f>
        <v/>
      </c>
      <c r="I244" s="456" t="str">
        <f>IFERROR(AVERAGE('PB(TEORI)'!$I244,'PB(TEORI)'!$T244,'PB(TEORI)'!$AE244)*PBTEORI3%,"")</f>
        <v/>
      </c>
      <c r="J244" s="456" t="str">
        <f>IFERROR(AVERAGE('PB(TEORI)'!$J244,'PB(TEORI)'!$U244,'PB(TEORI)'!$AF244)*PBTEORI4%,"")</f>
        <v/>
      </c>
      <c r="K244" s="456" t="str">
        <f>IFERROR(AVERAGE('PB(TEORI)'!$K244,'PB(TEORI)'!$V244,'PB(TEORI)'!$AG244)*PBTEORI5%,"")</f>
        <v/>
      </c>
      <c r="L244" s="456" t="str">
        <f>IFERROR(AVERAGE('PB(TEORI)'!$L244,'PB(TEORI)'!$W244,'PB(TEORI)'!$AH244)*PBTEORI6%,"")</f>
        <v/>
      </c>
      <c r="M244" s="456" t="str">
        <f>IFERROR(AVERAGE('PB(TEORI)'!$M244,'PB(TEORI)'!$X244,'[2]PB(TEORI'!$AG244)*PBTEORI7%,"")</f>
        <v/>
      </c>
      <c r="N244" s="467" t="str">
        <f>IFERROR(AVERAGE('PB(TEORI)'!$N244,'PB(TEORI)'!$Y244,'PB(TEORI)'!$AJ244)*PBTEORI8%,"")</f>
        <v/>
      </c>
      <c r="O244" s="467" t="str">
        <f>IFERROR(AVERAGE('PB(TEORI)'!$O244,'PB(TEORI)'!$Z244,'PB(TEORI)'!$AK244)*PBTEORI9%,"")</f>
        <v/>
      </c>
      <c r="P244" s="467" t="str">
        <f>IFERROR(AVERAGE('PB(TEORI)'!$P244,'PB(TEORI)'!$AA244,'PB(TEORI)'!$AL244)*PBTEORI10%,"")</f>
        <v/>
      </c>
      <c r="Q244" s="468" t="str">
        <f t="shared" si="9"/>
        <v/>
      </c>
      <c r="R244" s="469" t="str">
        <f>IFERROR(AVERAGE('PB(AMALI)'!$G244,'PB(AMALI)'!$R244,'PB(AMALI)'!$AC244)*PBAMALI1%,"")</f>
        <v/>
      </c>
      <c r="S244" s="469" t="str">
        <f>IFERROR(AVERAGE('PB(AMALI)'!$H244,'PB(AMALI)'!$S244,'PB(AMALI)'!$AD244)*PBAMALI2%,"")</f>
        <v/>
      </c>
      <c r="T244" s="469" t="str">
        <f>IFERROR(AVERAGE('PB(AMALI)'!$I244,'PB(AMALI)'!$T244,'PB(AMALI)'!$AE244)*PBAMALI3%,"")</f>
        <v/>
      </c>
      <c r="U244" s="469" t="str">
        <f>IFERROR(AVERAGE('PB(AMALI)'!$J244,'PB(AMALI)'!$U244,'PB(AMALI)'!$AF244)*PBAMALI4%,"")</f>
        <v/>
      </c>
      <c r="V244" s="469" t="str">
        <f>IFERROR(AVERAGE('PB(AMALI)'!$K244,'PB(AMALI)'!$V244,'PB(AMALI)'!$AG244)*PBAMALI5%,"")</f>
        <v/>
      </c>
      <c r="W244" s="469" t="str">
        <f>IFERROR(AVERAGE('PB(AMALI)'!$L244,'PB(AMALI)'!$W244,'PB(AMALI)'!$AH244)*PBAMALI6%,"")</f>
        <v/>
      </c>
      <c r="X244" s="469" t="str">
        <f>IFERROR(AVERAGE('PB(AMALI)'!$M244,'PB(AMALI)'!$X244,'[3]PB(AMALI'!$AG244)*PBAMALI7%,"")</f>
        <v/>
      </c>
      <c r="Y244" s="469" t="str">
        <f>IFERROR(AVERAGE('PB(AMALI)'!$N244,'PB(AMALI)'!$Y244,'PB(AMALI)'!$AJ244)*PBAMALI8%,"")</f>
        <v/>
      </c>
      <c r="Z244" s="469" t="str">
        <f>IFERROR(AVERAGE('PB(AMALI)'!$O244,'PB(AMALI)'!$Z244,'PB(AMALI)'!$AK244)*PBAMALI9%,"")</f>
        <v/>
      </c>
      <c r="AA244" s="469" t="str">
        <f>IFERROR(AVERAGE('PB(AMALI)'!$P244,'PB(AMALI)'!$AA244,'PB(AMALI)'!$AL244)*PBAMALI10%,"")</f>
        <v/>
      </c>
      <c r="AB244" s="470" t="str">
        <f t="shared" si="10"/>
        <v/>
      </c>
      <c r="AC244" s="474" t="str">
        <f t="shared" si="11"/>
        <v/>
      </c>
    </row>
    <row r="245" spans="1:29" ht="19.899999999999999" customHeight="1">
      <c r="A245" s="6">
        <v>234</v>
      </c>
      <c r="B245" s="425" t="str">
        <f>IF(OR(F245=0,F245=""),"",'DAFTAR PELAJAR'!B241)</f>
        <v/>
      </c>
      <c r="C245" s="381" t="str">
        <f>IF(OR(F245=0,F245=""),"",'DAFTAR PELAJAR'!C241)</f>
        <v/>
      </c>
      <c r="D245" s="426" t="str">
        <f>IF(OR(F245=0,F245=""),"",'DAFTAR PELAJAR'!D241)</f>
        <v/>
      </c>
      <c r="E245" s="381" t="str">
        <f>IF(OR(F245=0,F245=""),"",'DAFTAR PELAJAR'!E241)</f>
        <v/>
      </c>
      <c r="F245" s="473" t="str">
        <f>IF('DAFTAR PELAJAR'!J241=0,"",'DAFTAR PELAJAR'!J241)</f>
        <v/>
      </c>
      <c r="G245" s="4" t="str">
        <f>IFERROR(AVERAGE('PB(TEORI)'!$G245,'PB(TEORI)'!$R245,'PB(TEORI)'!$AC245)*PBTEORI1%,"")</f>
        <v/>
      </c>
      <c r="H245" s="456" t="str">
        <f>IFERROR(AVERAGE('PB(TEORI)'!$H245,'PB(TEORI)'!$S245,'PB(TEORI)'!$AD245)*PBTEORI2%,"")</f>
        <v/>
      </c>
      <c r="I245" s="456" t="str">
        <f>IFERROR(AVERAGE('PB(TEORI)'!$I245,'PB(TEORI)'!$T245,'PB(TEORI)'!$AE245)*PBTEORI3%,"")</f>
        <v/>
      </c>
      <c r="J245" s="456" t="str">
        <f>IFERROR(AVERAGE('PB(TEORI)'!$J245,'PB(TEORI)'!$U245,'PB(TEORI)'!$AF245)*PBTEORI4%,"")</f>
        <v/>
      </c>
      <c r="K245" s="456" t="str">
        <f>IFERROR(AVERAGE('PB(TEORI)'!$K245,'PB(TEORI)'!$V245,'PB(TEORI)'!$AG245)*PBTEORI5%,"")</f>
        <v/>
      </c>
      <c r="L245" s="456" t="str">
        <f>IFERROR(AVERAGE('PB(TEORI)'!$L245,'PB(TEORI)'!$W245,'PB(TEORI)'!$AH245)*PBTEORI6%,"")</f>
        <v/>
      </c>
      <c r="M245" s="456" t="str">
        <f>IFERROR(AVERAGE('PB(TEORI)'!$M245,'PB(TEORI)'!$X245,'[2]PB(TEORI'!$AG245)*PBTEORI7%,"")</f>
        <v/>
      </c>
      <c r="N245" s="467" t="str">
        <f>IFERROR(AVERAGE('PB(TEORI)'!$N245,'PB(TEORI)'!$Y245,'PB(TEORI)'!$AJ245)*PBTEORI8%,"")</f>
        <v/>
      </c>
      <c r="O245" s="467" t="str">
        <f>IFERROR(AVERAGE('PB(TEORI)'!$O245,'PB(TEORI)'!$Z245,'PB(TEORI)'!$AK245)*PBTEORI9%,"")</f>
        <v/>
      </c>
      <c r="P245" s="467" t="str">
        <f>IFERROR(AVERAGE('PB(TEORI)'!$P245,'PB(TEORI)'!$AA245,'PB(TEORI)'!$AL245)*PBTEORI10%,"")</f>
        <v/>
      </c>
      <c r="Q245" s="468" t="str">
        <f t="shared" si="9"/>
        <v/>
      </c>
      <c r="R245" s="469" t="str">
        <f>IFERROR(AVERAGE('PB(AMALI)'!$G245,'PB(AMALI)'!$R245,'PB(AMALI)'!$AC245)*PBAMALI1%,"")</f>
        <v/>
      </c>
      <c r="S245" s="469" t="str">
        <f>IFERROR(AVERAGE('PB(AMALI)'!$H245,'PB(AMALI)'!$S245,'PB(AMALI)'!$AD245)*PBAMALI2%,"")</f>
        <v/>
      </c>
      <c r="T245" s="469" t="str">
        <f>IFERROR(AVERAGE('PB(AMALI)'!$I245,'PB(AMALI)'!$T245,'PB(AMALI)'!$AE245)*PBAMALI3%,"")</f>
        <v/>
      </c>
      <c r="U245" s="469" t="str">
        <f>IFERROR(AVERAGE('PB(AMALI)'!$J245,'PB(AMALI)'!$U245,'PB(AMALI)'!$AF245)*PBAMALI4%,"")</f>
        <v/>
      </c>
      <c r="V245" s="469" t="str">
        <f>IFERROR(AVERAGE('PB(AMALI)'!$K245,'PB(AMALI)'!$V245,'PB(AMALI)'!$AG245)*PBAMALI5%,"")</f>
        <v/>
      </c>
      <c r="W245" s="469" t="str">
        <f>IFERROR(AVERAGE('PB(AMALI)'!$L245,'PB(AMALI)'!$W245,'PB(AMALI)'!$AH245)*PBAMALI6%,"")</f>
        <v/>
      </c>
      <c r="X245" s="469" t="str">
        <f>IFERROR(AVERAGE('PB(AMALI)'!$M245,'PB(AMALI)'!$X245,'[3]PB(AMALI'!$AG245)*PBAMALI7%,"")</f>
        <v/>
      </c>
      <c r="Y245" s="469" t="str">
        <f>IFERROR(AVERAGE('PB(AMALI)'!$N245,'PB(AMALI)'!$Y245,'PB(AMALI)'!$AJ245)*PBAMALI8%,"")</f>
        <v/>
      </c>
      <c r="Z245" s="469" t="str">
        <f>IFERROR(AVERAGE('PB(AMALI)'!$O245,'PB(AMALI)'!$Z245,'PB(AMALI)'!$AK245)*PBAMALI9%,"")</f>
        <v/>
      </c>
      <c r="AA245" s="469" t="str">
        <f>IFERROR(AVERAGE('PB(AMALI)'!$P245,'PB(AMALI)'!$AA245,'PB(AMALI)'!$AL245)*PBAMALI10%,"")</f>
        <v/>
      </c>
      <c r="AB245" s="470" t="str">
        <f t="shared" si="10"/>
        <v/>
      </c>
      <c r="AC245" s="474" t="str">
        <f t="shared" si="11"/>
        <v/>
      </c>
    </row>
    <row r="246" spans="1:29" ht="19.899999999999999" customHeight="1">
      <c r="A246" s="6">
        <v>235</v>
      </c>
      <c r="B246" s="425" t="str">
        <f>IF(OR(F246=0,F246=""),"",'DAFTAR PELAJAR'!B242)</f>
        <v/>
      </c>
      <c r="C246" s="381" t="str">
        <f>IF(OR(F246=0,F246=""),"",'DAFTAR PELAJAR'!C242)</f>
        <v/>
      </c>
      <c r="D246" s="426" t="str">
        <f>IF(OR(F246=0,F246=""),"",'DAFTAR PELAJAR'!D242)</f>
        <v/>
      </c>
      <c r="E246" s="381" t="str">
        <f>IF(OR(F246=0,F246=""),"",'DAFTAR PELAJAR'!E242)</f>
        <v/>
      </c>
      <c r="F246" s="473" t="str">
        <f>IF('DAFTAR PELAJAR'!J242=0,"",'DAFTAR PELAJAR'!J242)</f>
        <v/>
      </c>
      <c r="G246" s="4" t="str">
        <f>IFERROR(AVERAGE('PB(TEORI)'!$G246,'PB(TEORI)'!$R246,'PB(TEORI)'!$AC246)*PBTEORI1%,"")</f>
        <v/>
      </c>
      <c r="H246" s="456" t="str">
        <f>IFERROR(AVERAGE('PB(TEORI)'!$H246,'PB(TEORI)'!$S246,'PB(TEORI)'!$AD246)*PBTEORI2%,"")</f>
        <v/>
      </c>
      <c r="I246" s="456" t="str">
        <f>IFERROR(AVERAGE('PB(TEORI)'!$I246,'PB(TEORI)'!$T246,'PB(TEORI)'!$AE246)*PBTEORI3%,"")</f>
        <v/>
      </c>
      <c r="J246" s="456" t="str">
        <f>IFERROR(AVERAGE('PB(TEORI)'!$J246,'PB(TEORI)'!$U246,'PB(TEORI)'!$AF246)*PBTEORI4%,"")</f>
        <v/>
      </c>
      <c r="K246" s="456" t="str">
        <f>IFERROR(AVERAGE('PB(TEORI)'!$K246,'PB(TEORI)'!$V246,'PB(TEORI)'!$AG246)*PBTEORI5%,"")</f>
        <v/>
      </c>
      <c r="L246" s="456" t="str">
        <f>IFERROR(AVERAGE('PB(TEORI)'!$L246,'PB(TEORI)'!$W246,'PB(TEORI)'!$AH246)*PBTEORI6%,"")</f>
        <v/>
      </c>
      <c r="M246" s="456" t="str">
        <f>IFERROR(AVERAGE('PB(TEORI)'!$M246,'PB(TEORI)'!$X246,'[2]PB(TEORI'!$AG246)*PBTEORI7%,"")</f>
        <v/>
      </c>
      <c r="N246" s="467" t="str">
        <f>IFERROR(AVERAGE('PB(TEORI)'!$N246,'PB(TEORI)'!$Y246,'PB(TEORI)'!$AJ246)*PBTEORI8%,"")</f>
        <v/>
      </c>
      <c r="O246" s="467" t="str">
        <f>IFERROR(AVERAGE('PB(TEORI)'!$O246,'PB(TEORI)'!$Z246,'PB(TEORI)'!$AK246)*PBTEORI9%,"")</f>
        <v/>
      </c>
      <c r="P246" s="467" t="str">
        <f>IFERROR(AVERAGE('PB(TEORI)'!$P246,'PB(TEORI)'!$AA246,'PB(TEORI)'!$AL246)*PBTEORI10%,"")</f>
        <v/>
      </c>
      <c r="Q246" s="468" t="str">
        <f t="shared" si="9"/>
        <v/>
      </c>
      <c r="R246" s="469" t="str">
        <f>IFERROR(AVERAGE('PB(AMALI)'!$G246,'PB(AMALI)'!$R246,'PB(AMALI)'!$AC246)*PBAMALI1%,"")</f>
        <v/>
      </c>
      <c r="S246" s="469" t="str">
        <f>IFERROR(AVERAGE('PB(AMALI)'!$H246,'PB(AMALI)'!$S246,'PB(AMALI)'!$AD246)*PBAMALI2%,"")</f>
        <v/>
      </c>
      <c r="T246" s="469" t="str">
        <f>IFERROR(AVERAGE('PB(AMALI)'!$I246,'PB(AMALI)'!$T246,'PB(AMALI)'!$AE246)*PBAMALI3%,"")</f>
        <v/>
      </c>
      <c r="U246" s="469" t="str">
        <f>IFERROR(AVERAGE('PB(AMALI)'!$J246,'PB(AMALI)'!$U246,'PB(AMALI)'!$AF246)*PBAMALI4%,"")</f>
        <v/>
      </c>
      <c r="V246" s="469" t="str">
        <f>IFERROR(AVERAGE('PB(AMALI)'!$K246,'PB(AMALI)'!$V246,'PB(AMALI)'!$AG246)*PBAMALI5%,"")</f>
        <v/>
      </c>
      <c r="W246" s="469" t="str">
        <f>IFERROR(AVERAGE('PB(AMALI)'!$L246,'PB(AMALI)'!$W246,'PB(AMALI)'!$AH246)*PBAMALI6%,"")</f>
        <v/>
      </c>
      <c r="X246" s="469" t="str">
        <f>IFERROR(AVERAGE('PB(AMALI)'!$M246,'PB(AMALI)'!$X246,'[3]PB(AMALI'!$AG246)*PBAMALI7%,"")</f>
        <v/>
      </c>
      <c r="Y246" s="469" t="str">
        <f>IFERROR(AVERAGE('PB(AMALI)'!$N246,'PB(AMALI)'!$Y246,'PB(AMALI)'!$AJ246)*PBAMALI8%,"")</f>
        <v/>
      </c>
      <c r="Z246" s="469" t="str">
        <f>IFERROR(AVERAGE('PB(AMALI)'!$O246,'PB(AMALI)'!$Z246,'PB(AMALI)'!$AK246)*PBAMALI9%,"")</f>
        <v/>
      </c>
      <c r="AA246" s="469" t="str">
        <f>IFERROR(AVERAGE('PB(AMALI)'!$P246,'PB(AMALI)'!$AA246,'PB(AMALI)'!$AL246)*PBAMALI10%,"")</f>
        <v/>
      </c>
      <c r="AB246" s="470" t="str">
        <f t="shared" si="10"/>
        <v/>
      </c>
      <c r="AC246" s="474" t="str">
        <f t="shared" si="11"/>
        <v/>
      </c>
    </row>
    <row r="247" spans="1:29" ht="19.899999999999999" customHeight="1">
      <c r="A247" s="6">
        <v>236</v>
      </c>
      <c r="B247" s="425" t="str">
        <f>IF(OR(F247=0,F247=""),"",'DAFTAR PELAJAR'!B243)</f>
        <v/>
      </c>
      <c r="C247" s="381" t="str">
        <f>IF(OR(F247=0,F247=""),"",'DAFTAR PELAJAR'!C243)</f>
        <v/>
      </c>
      <c r="D247" s="426" t="str">
        <f>IF(OR(F247=0,F247=""),"",'DAFTAR PELAJAR'!D243)</f>
        <v/>
      </c>
      <c r="E247" s="381" t="str">
        <f>IF(OR(F247=0,F247=""),"",'DAFTAR PELAJAR'!E243)</f>
        <v/>
      </c>
      <c r="F247" s="473" t="str">
        <f>IF('DAFTAR PELAJAR'!J243=0,"",'DAFTAR PELAJAR'!J243)</f>
        <v/>
      </c>
      <c r="G247" s="4" t="str">
        <f>IFERROR(AVERAGE('PB(TEORI)'!$G247,'PB(TEORI)'!$R247,'PB(TEORI)'!$AC247)*PBTEORI1%,"")</f>
        <v/>
      </c>
      <c r="H247" s="456" t="str">
        <f>IFERROR(AVERAGE('PB(TEORI)'!$H247,'PB(TEORI)'!$S247,'PB(TEORI)'!$AD247)*PBTEORI2%,"")</f>
        <v/>
      </c>
      <c r="I247" s="456" t="str">
        <f>IFERROR(AVERAGE('PB(TEORI)'!$I247,'PB(TEORI)'!$T247,'PB(TEORI)'!$AE247)*PBTEORI3%,"")</f>
        <v/>
      </c>
      <c r="J247" s="456" t="str">
        <f>IFERROR(AVERAGE('PB(TEORI)'!$J247,'PB(TEORI)'!$U247,'PB(TEORI)'!$AF247)*PBTEORI4%,"")</f>
        <v/>
      </c>
      <c r="K247" s="456" t="str">
        <f>IFERROR(AVERAGE('PB(TEORI)'!$K247,'PB(TEORI)'!$V247,'PB(TEORI)'!$AG247)*PBTEORI5%,"")</f>
        <v/>
      </c>
      <c r="L247" s="456" t="str">
        <f>IFERROR(AVERAGE('PB(TEORI)'!$L247,'PB(TEORI)'!$W247,'PB(TEORI)'!$AH247)*PBTEORI6%,"")</f>
        <v/>
      </c>
      <c r="M247" s="456" t="str">
        <f>IFERROR(AVERAGE('PB(TEORI)'!$M247,'PB(TEORI)'!$X247,'[2]PB(TEORI'!$AG247)*PBTEORI7%,"")</f>
        <v/>
      </c>
      <c r="N247" s="467" t="str">
        <f>IFERROR(AVERAGE('PB(TEORI)'!$N247,'PB(TEORI)'!$Y247,'PB(TEORI)'!$AJ247)*PBTEORI8%,"")</f>
        <v/>
      </c>
      <c r="O247" s="467" t="str">
        <f>IFERROR(AVERAGE('PB(TEORI)'!$O247,'PB(TEORI)'!$Z247,'PB(TEORI)'!$AK247)*PBTEORI9%,"")</f>
        <v/>
      </c>
      <c r="P247" s="467" t="str">
        <f>IFERROR(AVERAGE('PB(TEORI)'!$P247,'PB(TEORI)'!$AA247,'PB(TEORI)'!$AL247)*PBTEORI10%,"")</f>
        <v/>
      </c>
      <c r="Q247" s="468" t="str">
        <f t="shared" si="9"/>
        <v/>
      </c>
      <c r="R247" s="469" t="str">
        <f>IFERROR(AVERAGE('PB(AMALI)'!$G247,'PB(AMALI)'!$R247,'PB(AMALI)'!$AC247)*PBAMALI1%,"")</f>
        <v/>
      </c>
      <c r="S247" s="469" t="str">
        <f>IFERROR(AVERAGE('PB(AMALI)'!$H247,'PB(AMALI)'!$S247,'PB(AMALI)'!$AD247)*PBAMALI2%,"")</f>
        <v/>
      </c>
      <c r="T247" s="469" t="str">
        <f>IFERROR(AVERAGE('PB(AMALI)'!$I247,'PB(AMALI)'!$T247,'PB(AMALI)'!$AE247)*PBAMALI3%,"")</f>
        <v/>
      </c>
      <c r="U247" s="469" t="str">
        <f>IFERROR(AVERAGE('PB(AMALI)'!$J247,'PB(AMALI)'!$U247,'PB(AMALI)'!$AF247)*PBAMALI4%,"")</f>
        <v/>
      </c>
      <c r="V247" s="469" t="str">
        <f>IFERROR(AVERAGE('PB(AMALI)'!$K247,'PB(AMALI)'!$V247,'PB(AMALI)'!$AG247)*PBAMALI5%,"")</f>
        <v/>
      </c>
      <c r="W247" s="469" t="str">
        <f>IFERROR(AVERAGE('PB(AMALI)'!$L247,'PB(AMALI)'!$W247,'PB(AMALI)'!$AH247)*PBAMALI6%,"")</f>
        <v/>
      </c>
      <c r="X247" s="469" t="str">
        <f>IFERROR(AVERAGE('PB(AMALI)'!$M247,'PB(AMALI)'!$X247,'[3]PB(AMALI'!$AG247)*PBAMALI7%,"")</f>
        <v/>
      </c>
      <c r="Y247" s="469" t="str">
        <f>IFERROR(AVERAGE('PB(AMALI)'!$N247,'PB(AMALI)'!$Y247,'PB(AMALI)'!$AJ247)*PBAMALI8%,"")</f>
        <v/>
      </c>
      <c r="Z247" s="469" t="str">
        <f>IFERROR(AVERAGE('PB(AMALI)'!$O247,'PB(AMALI)'!$Z247,'PB(AMALI)'!$AK247)*PBAMALI9%,"")</f>
        <v/>
      </c>
      <c r="AA247" s="469" t="str">
        <f>IFERROR(AVERAGE('PB(AMALI)'!$P247,'PB(AMALI)'!$AA247,'PB(AMALI)'!$AL247)*PBAMALI10%,"")</f>
        <v/>
      </c>
      <c r="AB247" s="470" t="str">
        <f t="shared" si="10"/>
        <v/>
      </c>
      <c r="AC247" s="474" t="str">
        <f t="shared" si="11"/>
        <v/>
      </c>
    </row>
    <row r="248" spans="1:29" ht="19.899999999999999" customHeight="1">
      <c r="A248" s="6">
        <v>237</v>
      </c>
      <c r="B248" s="425" t="str">
        <f>IF(OR(F248=0,F248=""),"",'DAFTAR PELAJAR'!B244)</f>
        <v/>
      </c>
      <c r="C248" s="381" t="str">
        <f>IF(OR(F248=0,F248=""),"",'DAFTAR PELAJAR'!C244)</f>
        <v/>
      </c>
      <c r="D248" s="426" t="str">
        <f>IF(OR(F248=0,F248=""),"",'DAFTAR PELAJAR'!D244)</f>
        <v/>
      </c>
      <c r="E248" s="381" t="str">
        <f>IF(OR(F248=0,F248=""),"",'DAFTAR PELAJAR'!E244)</f>
        <v/>
      </c>
      <c r="F248" s="473" t="str">
        <f>IF('DAFTAR PELAJAR'!J244=0,"",'DAFTAR PELAJAR'!J244)</f>
        <v/>
      </c>
      <c r="G248" s="4" t="str">
        <f>IFERROR(AVERAGE('PB(TEORI)'!$G248,'PB(TEORI)'!$R248,'PB(TEORI)'!$AC248)*PBTEORI1%,"")</f>
        <v/>
      </c>
      <c r="H248" s="456" t="str">
        <f>IFERROR(AVERAGE('PB(TEORI)'!$H248,'PB(TEORI)'!$S248,'PB(TEORI)'!$AD248)*PBTEORI2%,"")</f>
        <v/>
      </c>
      <c r="I248" s="456" t="str">
        <f>IFERROR(AVERAGE('PB(TEORI)'!$I248,'PB(TEORI)'!$T248,'PB(TEORI)'!$AE248)*PBTEORI3%,"")</f>
        <v/>
      </c>
      <c r="J248" s="456" t="str">
        <f>IFERROR(AVERAGE('PB(TEORI)'!$J248,'PB(TEORI)'!$U248,'PB(TEORI)'!$AF248)*PBTEORI4%,"")</f>
        <v/>
      </c>
      <c r="K248" s="456" t="str">
        <f>IFERROR(AVERAGE('PB(TEORI)'!$K248,'PB(TEORI)'!$V248,'PB(TEORI)'!$AG248)*PBTEORI5%,"")</f>
        <v/>
      </c>
      <c r="L248" s="456" t="str">
        <f>IFERROR(AVERAGE('PB(TEORI)'!$L248,'PB(TEORI)'!$W248,'PB(TEORI)'!$AH248)*PBTEORI6%,"")</f>
        <v/>
      </c>
      <c r="M248" s="456" t="str">
        <f>IFERROR(AVERAGE('PB(TEORI)'!$M248,'PB(TEORI)'!$X248,'[2]PB(TEORI'!$AG248)*PBTEORI7%,"")</f>
        <v/>
      </c>
      <c r="N248" s="467" t="str">
        <f>IFERROR(AVERAGE('PB(TEORI)'!$N248,'PB(TEORI)'!$Y248,'PB(TEORI)'!$AJ248)*PBTEORI8%,"")</f>
        <v/>
      </c>
      <c r="O248" s="467" t="str">
        <f>IFERROR(AVERAGE('PB(TEORI)'!$O248,'PB(TEORI)'!$Z248,'PB(TEORI)'!$AK248)*PBTEORI9%,"")</f>
        <v/>
      </c>
      <c r="P248" s="467" t="str">
        <f>IFERROR(AVERAGE('PB(TEORI)'!$P248,'PB(TEORI)'!$AA248,'PB(TEORI)'!$AL248)*PBTEORI10%,"")</f>
        <v/>
      </c>
      <c r="Q248" s="468" t="str">
        <f t="shared" si="9"/>
        <v/>
      </c>
      <c r="R248" s="469" t="str">
        <f>IFERROR(AVERAGE('PB(AMALI)'!$G248,'PB(AMALI)'!$R248,'PB(AMALI)'!$AC248)*PBAMALI1%,"")</f>
        <v/>
      </c>
      <c r="S248" s="469" t="str">
        <f>IFERROR(AVERAGE('PB(AMALI)'!$H248,'PB(AMALI)'!$S248,'PB(AMALI)'!$AD248)*PBAMALI2%,"")</f>
        <v/>
      </c>
      <c r="T248" s="469" t="str">
        <f>IFERROR(AVERAGE('PB(AMALI)'!$I248,'PB(AMALI)'!$T248,'PB(AMALI)'!$AE248)*PBAMALI3%,"")</f>
        <v/>
      </c>
      <c r="U248" s="469" t="str">
        <f>IFERROR(AVERAGE('PB(AMALI)'!$J248,'PB(AMALI)'!$U248,'PB(AMALI)'!$AF248)*PBAMALI4%,"")</f>
        <v/>
      </c>
      <c r="V248" s="469" t="str">
        <f>IFERROR(AVERAGE('PB(AMALI)'!$K248,'PB(AMALI)'!$V248,'PB(AMALI)'!$AG248)*PBAMALI5%,"")</f>
        <v/>
      </c>
      <c r="W248" s="469" t="str">
        <f>IFERROR(AVERAGE('PB(AMALI)'!$L248,'PB(AMALI)'!$W248,'PB(AMALI)'!$AH248)*PBAMALI6%,"")</f>
        <v/>
      </c>
      <c r="X248" s="469" t="str">
        <f>IFERROR(AVERAGE('PB(AMALI)'!$M248,'PB(AMALI)'!$X248,'[3]PB(AMALI'!$AG248)*PBAMALI7%,"")</f>
        <v/>
      </c>
      <c r="Y248" s="469" t="str">
        <f>IFERROR(AVERAGE('PB(AMALI)'!$N248,'PB(AMALI)'!$Y248,'PB(AMALI)'!$AJ248)*PBAMALI8%,"")</f>
        <v/>
      </c>
      <c r="Z248" s="469" t="str">
        <f>IFERROR(AVERAGE('PB(AMALI)'!$O248,'PB(AMALI)'!$Z248,'PB(AMALI)'!$AK248)*PBAMALI9%,"")</f>
        <v/>
      </c>
      <c r="AA248" s="469" t="str">
        <f>IFERROR(AVERAGE('PB(AMALI)'!$P248,'PB(AMALI)'!$AA248,'PB(AMALI)'!$AL248)*PBAMALI10%,"")</f>
        <v/>
      </c>
      <c r="AB248" s="470" t="str">
        <f t="shared" si="10"/>
        <v/>
      </c>
      <c r="AC248" s="474" t="str">
        <f t="shared" si="11"/>
        <v/>
      </c>
    </row>
    <row r="249" spans="1:29" ht="19.899999999999999" customHeight="1">
      <c r="A249" s="6">
        <v>238</v>
      </c>
      <c r="B249" s="425" t="str">
        <f>IF(OR(F249=0,F249=""),"",'DAFTAR PELAJAR'!B245)</f>
        <v/>
      </c>
      <c r="C249" s="381" t="str">
        <f>IF(OR(F249=0,F249=""),"",'DAFTAR PELAJAR'!C245)</f>
        <v/>
      </c>
      <c r="D249" s="426" t="str">
        <f>IF(OR(F249=0,F249=""),"",'DAFTAR PELAJAR'!D245)</f>
        <v/>
      </c>
      <c r="E249" s="381" t="str">
        <f>IF(OR(F249=0,F249=""),"",'DAFTAR PELAJAR'!E245)</f>
        <v/>
      </c>
      <c r="F249" s="473" t="str">
        <f>IF('DAFTAR PELAJAR'!J245=0,"",'DAFTAR PELAJAR'!J245)</f>
        <v/>
      </c>
      <c r="G249" s="4" t="str">
        <f>IFERROR(AVERAGE('PB(TEORI)'!$G249,'PB(TEORI)'!$R249,'PB(TEORI)'!$AC249)*PBTEORI1%,"")</f>
        <v/>
      </c>
      <c r="H249" s="456" t="str">
        <f>IFERROR(AVERAGE('PB(TEORI)'!$H249,'PB(TEORI)'!$S249,'PB(TEORI)'!$AD249)*PBTEORI2%,"")</f>
        <v/>
      </c>
      <c r="I249" s="456" t="str">
        <f>IFERROR(AVERAGE('PB(TEORI)'!$I249,'PB(TEORI)'!$T249,'PB(TEORI)'!$AE249)*PBTEORI3%,"")</f>
        <v/>
      </c>
      <c r="J249" s="456" t="str">
        <f>IFERROR(AVERAGE('PB(TEORI)'!$J249,'PB(TEORI)'!$U249,'PB(TEORI)'!$AF249)*PBTEORI4%,"")</f>
        <v/>
      </c>
      <c r="K249" s="456" t="str">
        <f>IFERROR(AVERAGE('PB(TEORI)'!$K249,'PB(TEORI)'!$V249,'PB(TEORI)'!$AG249)*PBTEORI5%,"")</f>
        <v/>
      </c>
      <c r="L249" s="456" t="str">
        <f>IFERROR(AVERAGE('PB(TEORI)'!$L249,'PB(TEORI)'!$W249,'PB(TEORI)'!$AH249)*PBTEORI6%,"")</f>
        <v/>
      </c>
      <c r="M249" s="456" t="str">
        <f>IFERROR(AVERAGE('PB(TEORI)'!$M249,'PB(TEORI)'!$X249,'[2]PB(TEORI'!$AG249)*PBTEORI7%,"")</f>
        <v/>
      </c>
      <c r="N249" s="467" t="str">
        <f>IFERROR(AVERAGE('PB(TEORI)'!$N249,'PB(TEORI)'!$Y249,'PB(TEORI)'!$AJ249)*PBTEORI8%,"")</f>
        <v/>
      </c>
      <c r="O249" s="467" t="str">
        <f>IFERROR(AVERAGE('PB(TEORI)'!$O249,'PB(TEORI)'!$Z249,'PB(TEORI)'!$AK249)*PBTEORI9%,"")</f>
        <v/>
      </c>
      <c r="P249" s="467" t="str">
        <f>IFERROR(AVERAGE('PB(TEORI)'!$P249,'PB(TEORI)'!$AA249,'PB(TEORI)'!$AL249)*PBTEORI10%,"")</f>
        <v/>
      </c>
      <c r="Q249" s="468" t="str">
        <f t="shared" si="9"/>
        <v/>
      </c>
      <c r="R249" s="469" t="str">
        <f>IFERROR(AVERAGE('PB(AMALI)'!$G249,'PB(AMALI)'!$R249,'PB(AMALI)'!$AC249)*PBAMALI1%,"")</f>
        <v/>
      </c>
      <c r="S249" s="469" t="str">
        <f>IFERROR(AVERAGE('PB(AMALI)'!$H249,'PB(AMALI)'!$S249,'PB(AMALI)'!$AD249)*PBAMALI2%,"")</f>
        <v/>
      </c>
      <c r="T249" s="469" t="str">
        <f>IFERROR(AVERAGE('PB(AMALI)'!$I249,'PB(AMALI)'!$T249,'PB(AMALI)'!$AE249)*PBAMALI3%,"")</f>
        <v/>
      </c>
      <c r="U249" s="469" t="str">
        <f>IFERROR(AVERAGE('PB(AMALI)'!$J249,'PB(AMALI)'!$U249,'PB(AMALI)'!$AF249)*PBAMALI4%,"")</f>
        <v/>
      </c>
      <c r="V249" s="469" t="str">
        <f>IFERROR(AVERAGE('PB(AMALI)'!$K249,'PB(AMALI)'!$V249,'PB(AMALI)'!$AG249)*PBAMALI5%,"")</f>
        <v/>
      </c>
      <c r="W249" s="469" t="str">
        <f>IFERROR(AVERAGE('PB(AMALI)'!$L249,'PB(AMALI)'!$W249,'PB(AMALI)'!$AH249)*PBAMALI6%,"")</f>
        <v/>
      </c>
      <c r="X249" s="469" t="str">
        <f>IFERROR(AVERAGE('PB(AMALI)'!$M249,'PB(AMALI)'!$X249,'[3]PB(AMALI'!$AG249)*PBAMALI7%,"")</f>
        <v/>
      </c>
      <c r="Y249" s="469" t="str">
        <f>IFERROR(AVERAGE('PB(AMALI)'!$N249,'PB(AMALI)'!$Y249,'PB(AMALI)'!$AJ249)*PBAMALI8%,"")</f>
        <v/>
      </c>
      <c r="Z249" s="469" t="str">
        <f>IFERROR(AVERAGE('PB(AMALI)'!$O249,'PB(AMALI)'!$Z249,'PB(AMALI)'!$AK249)*PBAMALI9%,"")</f>
        <v/>
      </c>
      <c r="AA249" s="469" t="str">
        <f>IFERROR(AVERAGE('PB(AMALI)'!$P249,'PB(AMALI)'!$AA249,'PB(AMALI)'!$AL249)*PBAMALI10%,"")</f>
        <v/>
      </c>
      <c r="AB249" s="470" t="str">
        <f t="shared" si="10"/>
        <v/>
      </c>
      <c r="AC249" s="474" t="str">
        <f t="shared" si="11"/>
        <v/>
      </c>
    </row>
    <row r="250" spans="1:29" ht="19.899999999999999" customHeight="1">
      <c r="A250" s="6">
        <v>239</v>
      </c>
      <c r="B250" s="425" t="str">
        <f>IF(OR(F250=0,F250=""),"",'DAFTAR PELAJAR'!B246)</f>
        <v/>
      </c>
      <c r="C250" s="381" t="str">
        <f>IF(OR(F250=0,F250=""),"",'DAFTAR PELAJAR'!C246)</f>
        <v/>
      </c>
      <c r="D250" s="426" t="str">
        <f>IF(OR(F250=0,F250=""),"",'DAFTAR PELAJAR'!D246)</f>
        <v/>
      </c>
      <c r="E250" s="381" t="str">
        <f>IF(OR(F250=0,F250=""),"",'DAFTAR PELAJAR'!E246)</f>
        <v/>
      </c>
      <c r="F250" s="473" t="str">
        <f>IF('DAFTAR PELAJAR'!J246=0,"",'DAFTAR PELAJAR'!J246)</f>
        <v/>
      </c>
      <c r="G250" s="4" t="str">
        <f>IFERROR(AVERAGE('PB(TEORI)'!$G250,'PB(TEORI)'!$R250,'PB(TEORI)'!$AC250)*PBTEORI1%,"")</f>
        <v/>
      </c>
      <c r="H250" s="456" t="str">
        <f>IFERROR(AVERAGE('PB(TEORI)'!$H250,'PB(TEORI)'!$S250,'PB(TEORI)'!$AD250)*PBTEORI2%,"")</f>
        <v/>
      </c>
      <c r="I250" s="456" t="str">
        <f>IFERROR(AVERAGE('PB(TEORI)'!$I250,'PB(TEORI)'!$T250,'PB(TEORI)'!$AE250)*PBTEORI3%,"")</f>
        <v/>
      </c>
      <c r="J250" s="456" t="str">
        <f>IFERROR(AVERAGE('PB(TEORI)'!$J250,'PB(TEORI)'!$U250,'PB(TEORI)'!$AF250)*PBTEORI4%,"")</f>
        <v/>
      </c>
      <c r="K250" s="456" t="str">
        <f>IFERROR(AVERAGE('PB(TEORI)'!$K250,'PB(TEORI)'!$V250,'PB(TEORI)'!$AG250)*PBTEORI5%,"")</f>
        <v/>
      </c>
      <c r="L250" s="456" t="str">
        <f>IFERROR(AVERAGE('PB(TEORI)'!$L250,'PB(TEORI)'!$W250,'PB(TEORI)'!$AH250)*PBTEORI6%,"")</f>
        <v/>
      </c>
      <c r="M250" s="456" t="str">
        <f>IFERROR(AVERAGE('PB(TEORI)'!$M250,'PB(TEORI)'!$X250,'[2]PB(TEORI'!$AG250)*PBTEORI7%,"")</f>
        <v/>
      </c>
      <c r="N250" s="467" t="str">
        <f>IFERROR(AVERAGE('PB(TEORI)'!$N250,'PB(TEORI)'!$Y250,'PB(TEORI)'!$AJ250)*PBTEORI8%,"")</f>
        <v/>
      </c>
      <c r="O250" s="467" t="str">
        <f>IFERROR(AVERAGE('PB(TEORI)'!$O250,'PB(TEORI)'!$Z250,'PB(TEORI)'!$AK250)*PBTEORI9%,"")</f>
        <v/>
      </c>
      <c r="P250" s="467" t="str">
        <f>IFERROR(AVERAGE('PB(TEORI)'!$P250,'PB(TEORI)'!$AA250,'PB(TEORI)'!$AL250)*PBTEORI10%,"")</f>
        <v/>
      </c>
      <c r="Q250" s="468" t="str">
        <f t="shared" si="9"/>
        <v/>
      </c>
      <c r="R250" s="469" t="str">
        <f>IFERROR(AVERAGE('PB(AMALI)'!$G250,'PB(AMALI)'!$R250,'PB(AMALI)'!$AC250)*PBAMALI1%,"")</f>
        <v/>
      </c>
      <c r="S250" s="469" t="str">
        <f>IFERROR(AVERAGE('PB(AMALI)'!$H250,'PB(AMALI)'!$S250,'PB(AMALI)'!$AD250)*PBAMALI2%,"")</f>
        <v/>
      </c>
      <c r="T250" s="469" t="str">
        <f>IFERROR(AVERAGE('PB(AMALI)'!$I250,'PB(AMALI)'!$T250,'PB(AMALI)'!$AE250)*PBAMALI3%,"")</f>
        <v/>
      </c>
      <c r="U250" s="469" t="str">
        <f>IFERROR(AVERAGE('PB(AMALI)'!$J250,'PB(AMALI)'!$U250,'PB(AMALI)'!$AF250)*PBAMALI4%,"")</f>
        <v/>
      </c>
      <c r="V250" s="469" t="str">
        <f>IFERROR(AVERAGE('PB(AMALI)'!$K250,'PB(AMALI)'!$V250,'PB(AMALI)'!$AG250)*PBAMALI5%,"")</f>
        <v/>
      </c>
      <c r="W250" s="469" t="str">
        <f>IFERROR(AVERAGE('PB(AMALI)'!$L250,'PB(AMALI)'!$W250,'PB(AMALI)'!$AH250)*PBAMALI6%,"")</f>
        <v/>
      </c>
      <c r="X250" s="469" t="str">
        <f>IFERROR(AVERAGE('PB(AMALI)'!$M250,'PB(AMALI)'!$X250,'[3]PB(AMALI'!$AG250)*PBAMALI7%,"")</f>
        <v/>
      </c>
      <c r="Y250" s="469" t="str">
        <f>IFERROR(AVERAGE('PB(AMALI)'!$N250,'PB(AMALI)'!$Y250,'PB(AMALI)'!$AJ250)*PBAMALI8%,"")</f>
        <v/>
      </c>
      <c r="Z250" s="469" t="str">
        <f>IFERROR(AVERAGE('PB(AMALI)'!$O250,'PB(AMALI)'!$Z250,'PB(AMALI)'!$AK250)*PBAMALI9%,"")</f>
        <v/>
      </c>
      <c r="AA250" s="469" t="str">
        <f>IFERROR(AVERAGE('PB(AMALI)'!$P250,'PB(AMALI)'!$AA250,'PB(AMALI)'!$AL250)*PBAMALI10%,"")</f>
        <v/>
      </c>
      <c r="AB250" s="470" t="str">
        <f t="shared" si="10"/>
        <v/>
      </c>
      <c r="AC250" s="474" t="str">
        <f t="shared" si="11"/>
        <v/>
      </c>
    </row>
    <row r="251" spans="1:29" ht="19.899999999999999" customHeight="1">
      <c r="A251" s="6">
        <v>240</v>
      </c>
      <c r="B251" s="425" t="str">
        <f>IF(OR(F251=0,F251=""),"",'DAFTAR PELAJAR'!B247)</f>
        <v/>
      </c>
      <c r="C251" s="381" t="str">
        <f>IF(OR(F251=0,F251=""),"",'DAFTAR PELAJAR'!C247)</f>
        <v/>
      </c>
      <c r="D251" s="426" t="str">
        <f>IF(OR(F251=0,F251=""),"",'DAFTAR PELAJAR'!D247)</f>
        <v/>
      </c>
      <c r="E251" s="381" t="str">
        <f>IF(OR(F251=0,F251=""),"",'DAFTAR PELAJAR'!E247)</f>
        <v/>
      </c>
      <c r="F251" s="473" t="str">
        <f>IF('DAFTAR PELAJAR'!J247=0,"",'DAFTAR PELAJAR'!J247)</f>
        <v/>
      </c>
      <c r="G251" s="4" t="str">
        <f>IFERROR(AVERAGE('PB(TEORI)'!$G251,'PB(TEORI)'!$R251,'PB(TEORI)'!$AC251)*PBTEORI1%,"")</f>
        <v/>
      </c>
      <c r="H251" s="456" t="str">
        <f>IFERROR(AVERAGE('PB(TEORI)'!$H251,'PB(TEORI)'!$S251,'PB(TEORI)'!$AD251)*PBTEORI2%,"")</f>
        <v/>
      </c>
      <c r="I251" s="456" t="str">
        <f>IFERROR(AVERAGE('PB(TEORI)'!$I251,'PB(TEORI)'!$T251,'PB(TEORI)'!$AE251)*PBTEORI3%,"")</f>
        <v/>
      </c>
      <c r="J251" s="456" t="str">
        <f>IFERROR(AVERAGE('PB(TEORI)'!$J251,'PB(TEORI)'!$U251,'PB(TEORI)'!$AF251)*PBTEORI4%,"")</f>
        <v/>
      </c>
      <c r="K251" s="456" t="str">
        <f>IFERROR(AVERAGE('PB(TEORI)'!$K251,'PB(TEORI)'!$V251,'PB(TEORI)'!$AG251)*PBTEORI5%,"")</f>
        <v/>
      </c>
      <c r="L251" s="456" t="str">
        <f>IFERROR(AVERAGE('PB(TEORI)'!$L251,'PB(TEORI)'!$W251,'PB(TEORI)'!$AH251)*PBTEORI6%,"")</f>
        <v/>
      </c>
      <c r="M251" s="456" t="str">
        <f>IFERROR(AVERAGE('PB(TEORI)'!$M251,'PB(TEORI)'!$X251,'[2]PB(TEORI'!$AG251)*PBTEORI7%,"")</f>
        <v/>
      </c>
      <c r="N251" s="467" t="str">
        <f>IFERROR(AVERAGE('PB(TEORI)'!$N251,'PB(TEORI)'!$Y251,'PB(TEORI)'!$AJ251)*PBTEORI8%,"")</f>
        <v/>
      </c>
      <c r="O251" s="467" t="str">
        <f>IFERROR(AVERAGE('PB(TEORI)'!$O251,'PB(TEORI)'!$Z251,'PB(TEORI)'!$AK251)*PBTEORI9%,"")</f>
        <v/>
      </c>
      <c r="P251" s="467" t="str">
        <f>IFERROR(AVERAGE('PB(TEORI)'!$P251,'PB(TEORI)'!$AA251,'PB(TEORI)'!$AL251)*PBTEORI10%,"")</f>
        <v/>
      </c>
      <c r="Q251" s="468" t="str">
        <f t="shared" si="9"/>
        <v/>
      </c>
      <c r="R251" s="469" t="str">
        <f>IFERROR(AVERAGE('PB(AMALI)'!$G251,'PB(AMALI)'!$R251,'PB(AMALI)'!$AC251)*PBAMALI1%,"")</f>
        <v/>
      </c>
      <c r="S251" s="469" t="str">
        <f>IFERROR(AVERAGE('PB(AMALI)'!$H251,'PB(AMALI)'!$S251,'PB(AMALI)'!$AD251)*PBAMALI2%,"")</f>
        <v/>
      </c>
      <c r="T251" s="469" t="str">
        <f>IFERROR(AVERAGE('PB(AMALI)'!$I251,'PB(AMALI)'!$T251,'PB(AMALI)'!$AE251)*PBAMALI3%,"")</f>
        <v/>
      </c>
      <c r="U251" s="469" t="str">
        <f>IFERROR(AVERAGE('PB(AMALI)'!$J251,'PB(AMALI)'!$U251,'PB(AMALI)'!$AF251)*PBAMALI4%,"")</f>
        <v/>
      </c>
      <c r="V251" s="469" t="str">
        <f>IFERROR(AVERAGE('PB(AMALI)'!$K251,'PB(AMALI)'!$V251,'PB(AMALI)'!$AG251)*PBAMALI5%,"")</f>
        <v/>
      </c>
      <c r="W251" s="469" t="str">
        <f>IFERROR(AVERAGE('PB(AMALI)'!$L251,'PB(AMALI)'!$W251,'PB(AMALI)'!$AH251)*PBAMALI6%,"")</f>
        <v/>
      </c>
      <c r="X251" s="469" t="str">
        <f>IFERROR(AVERAGE('PB(AMALI)'!$M251,'PB(AMALI)'!$X251,'[3]PB(AMALI'!$AG251)*PBAMALI7%,"")</f>
        <v/>
      </c>
      <c r="Y251" s="469" t="str">
        <f>IFERROR(AVERAGE('PB(AMALI)'!$N251,'PB(AMALI)'!$Y251,'PB(AMALI)'!$AJ251)*PBAMALI8%,"")</f>
        <v/>
      </c>
      <c r="Z251" s="469" t="str">
        <f>IFERROR(AVERAGE('PB(AMALI)'!$O251,'PB(AMALI)'!$Z251,'PB(AMALI)'!$AK251)*PBAMALI9%,"")</f>
        <v/>
      </c>
      <c r="AA251" s="469" t="str">
        <f>IFERROR(AVERAGE('PB(AMALI)'!$P251,'PB(AMALI)'!$AA251,'PB(AMALI)'!$AL251)*PBAMALI10%,"")</f>
        <v/>
      </c>
      <c r="AB251" s="470" t="str">
        <f t="shared" si="10"/>
        <v/>
      </c>
      <c r="AC251" s="474" t="str">
        <f t="shared" si="11"/>
        <v/>
      </c>
    </row>
    <row r="252" spans="1:29" ht="19.899999999999999" customHeight="1">
      <c r="A252" s="6">
        <v>241</v>
      </c>
      <c r="B252" s="425" t="str">
        <f>IF(OR(F252=0,F252=""),"",'DAFTAR PELAJAR'!B248)</f>
        <v/>
      </c>
      <c r="C252" s="381" t="str">
        <f>IF(OR(F252=0,F252=""),"",'DAFTAR PELAJAR'!C248)</f>
        <v/>
      </c>
      <c r="D252" s="426" t="str">
        <f>IF(OR(F252=0,F252=""),"",'DAFTAR PELAJAR'!D248)</f>
        <v/>
      </c>
      <c r="E252" s="381" t="str">
        <f>IF(OR(F252=0,F252=""),"",'DAFTAR PELAJAR'!E248)</f>
        <v/>
      </c>
      <c r="F252" s="473" t="str">
        <f>IF('DAFTAR PELAJAR'!J248=0,"",'DAFTAR PELAJAR'!J248)</f>
        <v/>
      </c>
      <c r="G252" s="4" t="str">
        <f>IFERROR(AVERAGE('PB(TEORI)'!$G252,'PB(TEORI)'!$R252,'PB(TEORI)'!$AC252)*PBTEORI1%,"")</f>
        <v/>
      </c>
      <c r="H252" s="456" t="str">
        <f>IFERROR(AVERAGE('PB(TEORI)'!$H252,'PB(TEORI)'!$S252,'PB(TEORI)'!$AD252)*PBTEORI2%,"")</f>
        <v/>
      </c>
      <c r="I252" s="456" t="str">
        <f>IFERROR(AVERAGE('PB(TEORI)'!$I252,'PB(TEORI)'!$T252,'PB(TEORI)'!$AE252)*PBTEORI3%,"")</f>
        <v/>
      </c>
      <c r="J252" s="456" t="str">
        <f>IFERROR(AVERAGE('PB(TEORI)'!$J252,'PB(TEORI)'!$U252,'PB(TEORI)'!$AF252)*PBTEORI4%,"")</f>
        <v/>
      </c>
      <c r="K252" s="456" t="str">
        <f>IFERROR(AVERAGE('PB(TEORI)'!$K252,'PB(TEORI)'!$V252,'PB(TEORI)'!$AG252)*PBTEORI5%,"")</f>
        <v/>
      </c>
      <c r="L252" s="456" t="str">
        <f>IFERROR(AVERAGE('PB(TEORI)'!$L252,'PB(TEORI)'!$W252,'PB(TEORI)'!$AH252)*PBTEORI6%,"")</f>
        <v/>
      </c>
      <c r="M252" s="456" t="str">
        <f>IFERROR(AVERAGE('PB(TEORI)'!$M252,'PB(TEORI)'!$X252,'[2]PB(TEORI'!$AG252)*PBTEORI7%,"")</f>
        <v/>
      </c>
      <c r="N252" s="467" t="str">
        <f>IFERROR(AVERAGE('PB(TEORI)'!$N252,'PB(TEORI)'!$Y252,'PB(TEORI)'!$AJ252)*PBTEORI8%,"")</f>
        <v/>
      </c>
      <c r="O252" s="467" t="str">
        <f>IFERROR(AVERAGE('PB(TEORI)'!$O252,'PB(TEORI)'!$Z252,'PB(TEORI)'!$AK252)*PBTEORI9%,"")</f>
        <v/>
      </c>
      <c r="P252" s="467" t="str">
        <f>IFERROR(AVERAGE('PB(TEORI)'!$P252,'PB(TEORI)'!$AA252,'PB(TEORI)'!$AL252)*PBTEORI10%,"")</f>
        <v/>
      </c>
      <c r="Q252" s="468" t="str">
        <f t="shared" si="9"/>
        <v/>
      </c>
      <c r="R252" s="469" t="str">
        <f>IFERROR(AVERAGE('PB(AMALI)'!$G252,'PB(AMALI)'!$R252,'PB(AMALI)'!$AC252)*PBAMALI1%,"")</f>
        <v/>
      </c>
      <c r="S252" s="469" t="str">
        <f>IFERROR(AVERAGE('PB(AMALI)'!$H252,'PB(AMALI)'!$S252,'PB(AMALI)'!$AD252)*PBAMALI2%,"")</f>
        <v/>
      </c>
      <c r="T252" s="469" t="str">
        <f>IFERROR(AVERAGE('PB(AMALI)'!$I252,'PB(AMALI)'!$T252,'PB(AMALI)'!$AE252)*PBAMALI3%,"")</f>
        <v/>
      </c>
      <c r="U252" s="469" t="str">
        <f>IFERROR(AVERAGE('PB(AMALI)'!$J252,'PB(AMALI)'!$U252,'PB(AMALI)'!$AF252)*PBAMALI4%,"")</f>
        <v/>
      </c>
      <c r="V252" s="469" t="str">
        <f>IFERROR(AVERAGE('PB(AMALI)'!$K252,'PB(AMALI)'!$V252,'PB(AMALI)'!$AG252)*PBAMALI5%,"")</f>
        <v/>
      </c>
      <c r="W252" s="469" t="str">
        <f>IFERROR(AVERAGE('PB(AMALI)'!$L252,'PB(AMALI)'!$W252,'PB(AMALI)'!$AH252)*PBAMALI6%,"")</f>
        <v/>
      </c>
      <c r="X252" s="469" t="str">
        <f>IFERROR(AVERAGE('PB(AMALI)'!$M252,'PB(AMALI)'!$X252,'[3]PB(AMALI'!$AG252)*PBAMALI7%,"")</f>
        <v/>
      </c>
      <c r="Y252" s="469" t="str">
        <f>IFERROR(AVERAGE('PB(AMALI)'!$N252,'PB(AMALI)'!$Y252,'PB(AMALI)'!$AJ252)*PBAMALI8%,"")</f>
        <v/>
      </c>
      <c r="Z252" s="469" t="str">
        <f>IFERROR(AVERAGE('PB(AMALI)'!$O252,'PB(AMALI)'!$Z252,'PB(AMALI)'!$AK252)*PBAMALI9%,"")</f>
        <v/>
      </c>
      <c r="AA252" s="469" t="str">
        <f>IFERROR(AVERAGE('PB(AMALI)'!$P252,'PB(AMALI)'!$AA252,'PB(AMALI)'!$AL252)*PBAMALI10%,"")</f>
        <v/>
      </c>
      <c r="AB252" s="470" t="str">
        <f t="shared" si="10"/>
        <v/>
      </c>
      <c r="AC252" s="474" t="str">
        <f t="shared" si="11"/>
        <v/>
      </c>
    </row>
    <row r="253" spans="1:29" ht="19.899999999999999" customHeight="1">
      <c r="A253" s="6">
        <v>242</v>
      </c>
      <c r="B253" s="425" t="str">
        <f>IF(OR(F253=0,F253=""),"",'DAFTAR PELAJAR'!B249)</f>
        <v/>
      </c>
      <c r="C253" s="381" t="str">
        <f>IF(OR(F253=0,F253=""),"",'DAFTAR PELAJAR'!C249)</f>
        <v/>
      </c>
      <c r="D253" s="426" t="str">
        <f>IF(OR(F253=0,F253=""),"",'DAFTAR PELAJAR'!D249)</f>
        <v/>
      </c>
      <c r="E253" s="381" t="str">
        <f>IF(OR(F253=0,F253=""),"",'DAFTAR PELAJAR'!E249)</f>
        <v/>
      </c>
      <c r="F253" s="473" t="str">
        <f>IF('DAFTAR PELAJAR'!J249=0,"",'DAFTAR PELAJAR'!J249)</f>
        <v/>
      </c>
      <c r="G253" s="4" t="str">
        <f>IFERROR(AVERAGE('PB(TEORI)'!$G253,'PB(TEORI)'!$R253,'PB(TEORI)'!$AC253)*PBTEORI1%,"")</f>
        <v/>
      </c>
      <c r="H253" s="456" t="str">
        <f>IFERROR(AVERAGE('PB(TEORI)'!$H253,'PB(TEORI)'!$S253,'PB(TEORI)'!$AD253)*PBTEORI2%,"")</f>
        <v/>
      </c>
      <c r="I253" s="456" t="str">
        <f>IFERROR(AVERAGE('PB(TEORI)'!$I253,'PB(TEORI)'!$T253,'PB(TEORI)'!$AE253)*PBTEORI3%,"")</f>
        <v/>
      </c>
      <c r="J253" s="456" t="str">
        <f>IFERROR(AVERAGE('PB(TEORI)'!$J253,'PB(TEORI)'!$U253,'PB(TEORI)'!$AF253)*PBTEORI4%,"")</f>
        <v/>
      </c>
      <c r="K253" s="456" t="str">
        <f>IFERROR(AVERAGE('PB(TEORI)'!$K253,'PB(TEORI)'!$V253,'PB(TEORI)'!$AG253)*PBTEORI5%,"")</f>
        <v/>
      </c>
      <c r="L253" s="456" t="str">
        <f>IFERROR(AVERAGE('PB(TEORI)'!$L253,'PB(TEORI)'!$W253,'PB(TEORI)'!$AH253)*PBTEORI6%,"")</f>
        <v/>
      </c>
      <c r="M253" s="456" t="str">
        <f>IFERROR(AVERAGE('PB(TEORI)'!$M253,'PB(TEORI)'!$X253,'[2]PB(TEORI'!$AG253)*PBTEORI7%,"")</f>
        <v/>
      </c>
      <c r="N253" s="467" t="str">
        <f>IFERROR(AVERAGE('PB(TEORI)'!$N253,'PB(TEORI)'!$Y253,'PB(TEORI)'!$AJ253)*PBTEORI8%,"")</f>
        <v/>
      </c>
      <c r="O253" s="467" t="str">
        <f>IFERROR(AVERAGE('PB(TEORI)'!$O253,'PB(TEORI)'!$Z253,'PB(TEORI)'!$AK253)*PBTEORI9%,"")</f>
        <v/>
      </c>
      <c r="P253" s="467" t="str">
        <f>IFERROR(AVERAGE('PB(TEORI)'!$P253,'PB(TEORI)'!$AA253,'PB(TEORI)'!$AL253)*PBTEORI10%,"")</f>
        <v/>
      </c>
      <c r="Q253" s="468" t="str">
        <f t="shared" si="9"/>
        <v/>
      </c>
      <c r="R253" s="469" t="str">
        <f>IFERROR(AVERAGE('PB(AMALI)'!$G253,'PB(AMALI)'!$R253,'PB(AMALI)'!$AC253)*PBAMALI1%,"")</f>
        <v/>
      </c>
      <c r="S253" s="469" t="str">
        <f>IFERROR(AVERAGE('PB(AMALI)'!$H253,'PB(AMALI)'!$S253,'PB(AMALI)'!$AD253)*PBAMALI2%,"")</f>
        <v/>
      </c>
      <c r="T253" s="469" t="str">
        <f>IFERROR(AVERAGE('PB(AMALI)'!$I253,'PB(AMALI)'!$T253,'PB(AMALI)'!$AE253)*PBAMALI3%,"")</f>
        <v/>
      </c>
      <c r="U253" s="469" t="str">
        <f>IFERROR(AVERAGE('PB(AMALI)'!$J253,'PB(AMALI)'!$U253,'PB(AMALI)'!$AF253)*PBAMALI4%,"")</f>
        <v/>
      </c>
      <c r="V253" s="469" t="str">
        <f>IFERROR(AVERAGE('PB(AMALI)'!$K253,'PB(AMALI)'!$V253,'PB(AMALI)'!$AG253)*PBAMALI5%,"")</f>
        <v/>
      </c>
      <c r="W253" s="469" t="str">
        <f>IFERROR(AVERAGE('PB(AMALI)'!$L253,'PB(AMALI)'!$W253,'PB(AMALI)'!$AH253)*PBAMALI6%,"")</f>
        <v/>
      </c>
      <c r="X253" s="469" t="str">
        <f>IFERROR(AVERAGE('PB(AMALI)'!$M253,'PB(AMALI)'!$X253,'[3]PB(AMALI'!$AG253)*PBAMALI7%,"")</f>
        <v/>
      </c>
      <c r="Y253" s="469" t="str">
        <f>IFERROR(AVERAGE('PB(AMALI)'!$N253,'PB(AMALI)'!$Y253,'PB(AMALI)'!$AJ253)*PBAMALI8%,"")</f>
        <v/>
      </c>
      <c r="Z253" s="469" t="str">
        <f>IFERROR(AVERAGE('PB(AMALI)'!$O253,'PB(AMALI)'!$Z253,'PB(AMALI)'!$AK253)*PBAMALI9%,"")</f>
        <v/>
      </c>
      <c r="AA253" s="469" t="str">
        <f>IFERROR(AVERAGE('PB(AMALI)'!$P253,'PB(AMALI)'!$AA253,'PB(AMALI)'!$AL253)*PBAMALI10%,"")</f>
        <v/>
      </c>
      <c r="AB253" s="470" t="str">
        <f t="shared" si="10"/>
        <v/>
      </c>
      <c r="AC253" s="474" t="str">
        <f t="shared" si="11"/>
        <v/>
      </c>
    </row>
    <row r="254" spans="1:29" ht="19.899999999999999" customHeight="1">
      <c r="A254" s="6">
        <v>243</v>
      </c>
      <c r="B254" s="425" t="str">
        <f>IF(OR(F254=0,F254=""),"",'DAFTAR PELAJAR'!B250)</f>
        <v/>
      </c>
      <c r="C254" s="381" t="str">
        <f>IF(OR(F254=0,F254=""),"",'DAFTAR PELAJAR'!C250)</f>
        <v/>
      </c>
      <c r="D254" s="426" t="str">
        <f>IF(OR(F254=0,F254=""),"",'DAFTAR PELAJAR'!D250)</f>
        <v/>
      </c>
      <c r="E254" s="381" t="str">
        <f>IF(OR(F254=0,F254=""),"",'DAFTAR PELAJAR'!E250)</f>
        <v/>
      </c>
      <c r="F254" s="473" t="str">
        <f>IF('DAFTAR PELAJAR'!J250=0,"",'DAFTAR PELAJAR'!J250)</f>
        <v/>
      </c>
      <c r="G254" s="4" t="str">
        <f>IFERROR(AVERAGE('PB(TEORI)'!$G254,'PB(TEORI)'!$R254,'PB(TEORI)'!$AC254)*PBTEORI1%,"")</f>
        <v/>
      </c>
      <c r="H254" s="456" t="str">
        <f>IFERROR(AVERAGE('PB(TEORI)'!$H254,'PB(TEORI)'!$S254,'PB(TEORI)'!$AD254)*PBTEORI2%,"")</f>
        <v/>
      </c>
      <c r="I254" s="456" t="str">
        <f>IFERROR(AVERAGE('PB(TEORI)'!$I254,'PB(TEORI)'!$T254,'PB(TEORI)'!$AE254)*PBTEORI3%,"")</f>
        <v/>
      </c>
      <c r="J254" s="456" t="str">
        <f>IFERROR(AVERAGE('PB(TEORI)'!$J254,'PB(TEORI)'!$U254,'PB(TEORI)'!$AF254)*PBTEORI4%,"")</f>
        <v/>
      </c>
      <c r="K254" s="456" t="str">
        <f>IFERROR(AVERAGE('PB(TEORI)'!$K254,'PB(TEORI)'!$V254,'PB(TEORI)'!$AG254)*PBTEORI5%,"")</f>
        <v/>
      </c>
      <c r="L254" s="456" t="str">
        <f>IFERROR(AVERAGE('PB(TEORI)'!$L254,'PB(TEORI)'!$W254,'PB(TEORI)'!$AH254)*PBTEORI6%,"")</f>
        <v/>
      </c>
      <c r="M254" s="456" t="str">
        <f>IFERROR(AVERAGE('PB(TEORI)'!$M254,'PB(TEORI)'!$X254,'[2]PB(TEORI'!$AG254)*PBTEORI7%,"")</f>
        <v/>
      </c>
      <c r="N254" s="467" t="str">
        <f>IFERROR(AVERAGE('PB(TEORI)'!$N254,'PB(TEORI)'!$Y254,'PB(TEORI)'!$AJ254)*PBTEORI8%,"")</f>
        <v/>
      </c>
      <c r="O254" s="467" t="str">
        <f>IFERROR(AVERAGE('PB(TEORI)'!$O254,'PB(TEORI)'!$Z254,'PB(TEORI)'!$AK254)*PBTEORI9%,"")</f>
        <v/>
      </c>
      <c r="P254" s="467" t="str">
        <f>IFERROR(AVERAGE('PB(TEORI)'!$P254,'PB(TEORI)'!$AA254,'PB(TEORI)'!$AL254)*PBTEORI10%,"")</f>
        <v/>
      </c>
      <c r="Q254" s="468" t="str">
        <f t="shared" si="9"/>
        <v/>
      </c>
      <c r="R254" s="469" t="str">
        <f>IFERROR(AVERAGE('PB(AMALI)'!$G254,'PB(AMALI)'!$R254,'PB(AMALI)'!$AC254)*PBAMALI1%,"")</f>
        <v/>
      </c>
      <c r="S254" s="469" t="str">
        <f>IFERROR(AVERAGE('PB(AMALI)'!$H254,'PB(AMALI)'!$S254,'PB(AMALI)'!$AD254)*PBAMALI2%,"")</f>
        <v/>
      </c>
      <c r="T254" s="469" t="str">
        <f>IFERROR(AVERAGE('PB(AMALI)'!$I254,'PB(AMALI)'!$T254,'PB(AMALI)'!$AE254)*PBAMALI3%,"")</f>
        <v/>
      </c>
      <c r="U254" s="469" t="str">
        <f>IFERROR(AVERAGE('PB(AMALI)'!$J254,'PB(AMALI)'!$U254,'PB(AMALI)'!$AF254)*PBAMALI4%,"")</f>
        <v/>
      </c>
      <c r="V254" s="469" t="str">
        <f>IFERROR(AVERAGE('PB(AMALI)'!$K254,'PB(AMALI)'!$V254,'PB(AMALI)'!$AG254)*PBAMALI5%,"")</f>
        <v/>
      </c>
      <c r="W254" s="469" t="str">
        <f>IFERROR(AVERAGE('PB(AMALI)'!$L254,'PB(AMALI)'!$W254,'PB(AMALI)'!$AH254)*PBAMALI6%,"")</f>
        <v/>
      </c>
      <c r="X254" s="469" t="str">
        <f>IFERROR(AVERAGE('PB(AMALI)'!$M254,'PB(AMALI)'!$X254,'[3]PB(AMALI'!$AG254)*PBAMALI7%,"")</f>
        <v/>
      </c>
      <c r="Y254" s="469" t="str">
        <f>IFERROR(AVERAGE('PB(AMALI)'!$N254,'PB(AMALI)'!$Y254,'PB(AMALI)'!$AJ254)*PBAMALI8%,"")</f>
        <v/>
      </c>
      <c r="Z254" s="469" t="str">
        <f>IFERROR(AVERAGE('PB(AMALI)'!$O254,'PB(AMALI)'!$Z254,'PB(AMALI)'!$AK254)*PBAMALI9%,"")</f>
        <v/>
      </c>
      <c r="AA254" s="469" t="str">
        <f>IFERROR(AVERAGE('PB(AMALI)'!$P254,'PB(AMALI)'!$AA254,'PB(AMALI)'!$AL254)*PBAMALI10%,"")</f>
        <v/>
      </c>
      <c r="AB254" s="470" t="str">
        <f t="shared" si="10"/>
        <v/>
      </c>
      <c r="AC254" s="474" t="str">
        <f t="shared" si="11"/>
        <v/>
      </c>
    </row>
    <row r="255" spans="1:29" ht="19.899999999999999" customHeight="1">
      <c r="A255" s="6">
        <v>244</v>
      </c>
      <c r="B255" s="425" t="str">
        <f>IF(OR(F255=0,F255=""),"",'DAFTAR PELAJAR'!B251)</f>
        <v/>
      </c>
      <c r="C255" s="381" t="str">
        <f>IF(OR(F255=0,F255=""),"",'DAFTAR PELAJAR'!C251)</f>
        <v/>
      </c>
      <c r="D255" s="426" t="str">
        <f>IF(OR(F255=0,F255=""),"",'DAFTAR PELAJAR'!D251)</f>
        <v/>
      </c>
      <c r="E255" s="381" t="str">
        <f>IF(OR(F255=0,F255=""),"",'DAFTAR PELAJAR'!E251)</f>
        <v/>
      </c>
      <c r="F255" s="473" t="str">
        <f>IF('DAFTAR PELAJAR'!J251=0,"",'DAFTAR PELAJAR'!J251)</f>
        <v/>
      </c>
      <c r="G255" s="4" t="str">
        <f>IFERROR(AVERAGE('PB(TEORI)'!$G255,'PB(TEORI)'!$R255,'PB(TEORI)'!$AC255)*PBTEORI1%,"")</f>
        <v/>
      </c>
      <c r="H255" s="456" t="str">
        <f>IFERROR(AVERAGE('PB(TEORI)'!$H255,'PB(TEORI)'!$S255,'PB(TEORI)'!$AD255)*PBTEORI2%,"")</f>
        <v/>
      </c>
      <c r="I255" s="456" t="str">
        <f>IFERROR(AVERAGE('PB(TEORI)'!$I255,'PB(TEORI)'!$T255,'PB(TEORI)'!$AE255)*PBTEORI3%,"")</f>
        <v/>
      </c>
      <c r="J255" s="456" t="str">
        <f>IFERROR(AVERAGE('PB(TEORI)'!$J255,'PB(TEORI)'!$U255,'PB(TEORI)'!$AF255)*PBTEORI4%,"")</f>
        <v/>
      </c>
      <c r="K255" s="456" t="str">
        <f>IFERROR(AVERAGE('PB(TEORI)'!$K255,'PB(TEORI)'!$V255,'PB(TEORI)'!$AG255)*PBTEORI5%,"")</f>
        <v/>
      </c>
      <c r="L255" s="456" t="str">
        <f>IFERROR(AVERAGE('PB(TEORI)'!$L255,'PB(TEORI)'!$W255,'PB(TEORI)'!$AH255)*PBTEORI6%,"")</f>
        <v/>
      </c>
      <c r="M255" s="456" t="str">
        <f>IFERROR(AVERAGE('PB(TEORI)'!$M255,'PB(TEORI)'!$X255,'[2]PB(TEORI'!$AG255)*PBTEORI7%,"")</f>
        <v/>
      </c>
      <c r="N255" s="467" t="str">
        <f>IFERROR(AVERAGE('PB(TEORI)'!$N255,'PB(TEORI)'!$Y255,'PB(TEORI)'!$AJ255)*PBTEORI8%,"")</f>
        <v/>
      </c>
      <c r="O255" s="467" t="str">
        <f>IFERROR(AVERAGE('PB(TEORI)'!$O255,'PB(TEORI)'!$Z255,'PB(TEORI)'!$AK255)*PBTEORI9%,"")</f>
        <v/>
      </c>
      <c r="P255" s="467" t="str">
        <f>IFERROR(AVERAGE('PB(TEORI)'!$P255,'PB(TEORI)'!$AA255,'PB(TEORI)'!$AL255)*PBTEORI10%,"")</f>
        <v/>
      </c>
      <c r="Q255" s="468" t="str">
        <f t="shared" si="9"/>
        <v/>
      </c>
      <c r="R255" s="469" t="str">
        <f>IFERROR(AVERAGE('PB(AMALI)'!$G255,'PB(AMALI)'!$R255,'PB(AMALI)'!$AC255)*PBAMALI1%,"")</f>
        <v/>
      </c>
      <c r="S255" s="469" t="str">
        <f>IFERROR(AVERAGE('PB(AMALI)'!$H255,'PB(AMALI)'!$S255,'PB(AMALI)'!$AD255)*PBAMALI2%,"")</f>
        <v/>
      </c>
      <c r="T255" s="469" t="str">
        <f>IFERROR(AVERAGE('PB(AMALI)'!$I255,'PB(AMALI)'!$T255,'PB(AMALI)'!$AE255)*PBAMALI3%,"")</f>
        <v/>
      </c>
      <c r="U255" s="469" t="str">
        <f>IFERROR(AVERAGE('PB(AMALI)'!$J255,'PB(AMALI)'!$U255,'PB(AMALI)'!$AF255)*PBAMALI4%,"")</f>
        <v/>
      </c>
      <c r="V255" s="469" t="str">
        <f>IFERROR(AVERAGE('PB(AMALI)'!$K255,'PB(AMALI)'!$V255,'PB(AMALI)'!$AG255)*PBAMALI5%,"")</f>
        <v/>
      </c>
      <c r="W255" s="469" t="str">
        <f>IFERROR(AVERAGE('PB(AMALI)'!$L255,'PB(AMALI)'!$W255,'PB(AMALI)'!$AH255)*PBAMALI6%,"")</f>
        <v/>
      </c>
      <c r="X255" s="469" t="str">
        <f>IFERROR(AVERAGE('PB(AMALI)'!$M255,'PB(AMALI)'!$X255,'[3]PB(AMALI'!$AG255)*PBAMALI7%,"")</f>
        <v/>
      </c>
      <c r="Y255" s="469" t="str">
        <f>IFERROR(AVERAGE('PB(AMALI)'!$N255,'PB(AMALI)'!$Y255,'PB(AMALI)'!$AJ255)*PBAMALI8%,"")</f>
        <v/>
      </c>
      <c r="Z255" s="469" t="str">
        <f>IFERROR(AVERAGE('PB(AMALI)'!$O255,'PB(AMALI)'!$Z255,'PB(AMALI)'!$AK255)*PBAMALI9%,"")</f>
        <v/>
      </c>
      <c r="AA255" s="469" t="str">
        <f>IFERROR(AVERAGE('PB(AMALI)'!$P255,'PB(AMALI)'!$AA255,'PB(AMALI)'!$AL255)*PBAMALI10%,"")</f>
        <v/>
      </c>
      <c r="AB255" s="470" t="str">
        <f t="shared" si="10"/>
        <v/>
      </c>
      <c r="AC255" s="474" t="str">
        <f t="shared" si="11"/>
        <v/>
      </c>
    </row>
    <row r="256" spans="1:29" ht="19.899999999999999" customHeight="1">
      <c r="A256" s="6">
        <v>245</v>
      </c>
      <c r="B256" s="425" t="str">
        <f>IF(OR(F256=0,F256=""),"",'DAFTAR PELAJAR'!B252)</f>
        <v/>
      </c>
      <c r="C256" s="381" t="str">
        <f>IF(OR(F256=0,F256=""),"",'DAFTAR PELAJAR'!C252)</f>
        <v/>
      </c>
      <c r="D256" s="426" t="str">
        <f>IF(OR(F256=0,F256=""),"",'DAFTAR PELAJAR'!D252)</f>
        <v/>
      </c>
      <c r="E256" s="381" t="str">
        <f>IF(OR(F256=0,F256=""),"",'DAFTAR PELAJAR'!E252)</f>
        <v/>
      </c>
      <c r="F256" s="473" t="str">
        <f>IF('DAFTAR PELAJAR'!J252=0,"",'DAFTAR PELAJAR'!J252)</f>
        <v/>
      </c>
      <c r="G256" s="4" t="str">
        <f>IFERROR(AVERAGE('PB(TEORI)'!$G256,'PB(TEORI)'!$R256,'PB(TEORI)'!$AC256)*PBTEORI1%,"")</f>
        <v/>
      </c>
      <c r="H256" s="456" t="str">
        <f>IFERROR(AVERAGE('PB(TEORI)'!$H256,'PB(TEORI)'!$S256,'PB(TEORI)'!$AD256)*PBTEORI2%,"")</f>
        <v/>
      </c>
      <c r="I256" s="456" t="str">
        <f>IFERROR(AVERAGE('PB(TEORI)'!$I256,'PB(TEORI)'!$T256,'PB(TEORI)'!$AE256)*PBTEORI3%,"")</f>
        <v/>
      </c>
      <c r="J256" s="456" t="str">
        <f>IFERROR(AVERAGE('PB(TEORI)'!$J256,'PB(TEORI)'!$U256,'PB(TEORI)'!$AF256)*PBTEORI4%,"")</f>
        <v/>
      </c>
      <c r="K256" s="456" t="str">
        <f>IFERROR(AVERAGE('PB(TEORI)'!$K256,'PB(TEORI)'!$V256,'PB(TEORI)'!$AG256)*PBTEORI5%,"")</f>
        <v/>
      </c>
      <c r="L256" s="456" t="str">
        <f>IFERROR(AVERAGE('PB(TEORI)'!$L256,'PB(TEORI)'!$W256,'PB(TEORI)'!$AH256)*PBTEORI6%,"")</f>
        <v/>
      </c>
      <c r="M256" s="456" t="str">
        <f>IFERROR(AVERAGE('PB(TEORI)'!$M256,'PB(TEORI)'!$X256,'[2]PB(TEORI'!$AG256)*PBTEORI7%,"")</f>
        <v/>
      </c>
      <c r="N256" s="467" t="str">
        <f>IFERROR(AVERAGE('PB(TEORI)'!$N256,'PB(TEORI)'!$Y256,'PB(TEORI)'!$AJ256)*PBTEORI8%,"")</f>
        <v/>
      </c>
      <c r="O256" s="467" t="str">
        <f>IFERROR(AVERAGE('PB(TEORI)'!$O256,'PB(TEORI)'!$Z256,'PB(TEORI)'!$AK256)*PBTEORI9%,"")</f>
        <v/>
      </c>
      <c r="P256" s="467" t="str">
        <f>IFERROR(AVERAGE('PB(TEORI)'!$P256,'PB(TEORI)'!$AA256,'PB(TEORI)'!$AL256)*PBTEORI10%,"")</f>
        <v/>
      </c>
      <c r="Q256" s="468" t="str">
        <f t="shared" si="9"/>
        <v/>
      </c>
      <c r="R256" s="469" t="str">
        <f>IFERROR(AVERAGE('PB(AMALI)'!$G256,'PB(AMALI)'!$R256,'PB(AMALI)'!$AC256)*PBAMALI1%,"")</f>
        <v/>
      </c>
      <c r="S256" s="469" t="str">
        <f>IFERROR(AVERAGE('PB(AMALI)'!$H256,'PB(AMALI)'!$S256,'PB(AMALI)'!$AD256)*PBAMALI2%,"")</f>
        <v/>
      </c>
      <c r="T256" s="469" t="str">
        <f>IFERROR(AVERAGE('PB(AMALI)'!$I256,'PB(AMALI)'!$T256,'PB(AMALI)'!$AE256)*PBAMALI3%,"")</f>
        <v/>
      </c>
      <c r="U256" s="469" t="str">
        <f>IFERROR(AVERAGE('PB(AMALI)'!$J256,'PB(AMALI)'!$U256,'PB(AMALI)'!$AF256)*PBAMALI4%,"")</f>
        <v/>
      </c>
      <c r="V256" s="469" t="str">
        <f>IFERROR(AVERAGE('PB(AMALI)'!$K256,'PB(AMALI)'!$V256,'PB(AMALI)'!$AG256)*PBAMALI5%,"")</f>
        <v/>
      </c>
      <c r="W256" s="469" t="str">
        <f>IFERROR(AVERAGE('PB(AMALI)'!$L256,'PB(AMALI)'!$W256,'PB(AMALI)'!$AH256)*PBAMALI6%,"")</f>
        <v/>
      </c>
      <c r="X256" s="469" t="str">
        <f>IFERROR(AVERAGE('PB(AMALI)'!$M256,'PB(AMALI)'!$X256,'[3]PB(AMALI'!$AG256)*PBAMALI7%,"")</f>
        <v/>
      </c>
      <c r="Y256" s="469" t="str">
        <f>IFERROR(AVERAGE('PB(AMALI)'!$N256,'PB(AMALI)'!$Y256,'PB(AMALI)'!$AJ256)*PBAMALI8%,"")</f>
        <v/>
      </c>
      <c r="Z256" s="469" t="str">
        <f>IFERROR(AVERAGE('PB(AMALI)'!$O256,'PB(AMALI)'!$Z256,'PB(AMALI)'!$AK256)*PBAMALI9%,"")</f>
        <v/>
      </c>
      <c r="AA256" s="469" t="str">
        <f>IFERROR(AVERAGE('PB(AMALI)'!$P256,'PB(AMALI)'!$AA256,'PB(AMALI)'!$AL256)*PBAMALI10%,"")</f>
        <v/>
      </c>
      <c r="AB256" s="470" t="str">
        <f t="shared" si="10"/>
        <v/>
      </c>
      <c r="AC256" s="474" t="str">
        <f t="shared" si="11"/>
        <v/>
      </c>
    </row>
    <row r="257" spans="1:29" ht="19.899999999999999" customHeight="1">
      <c r="A257" s="6">
        <v>246</v>
      </c>
      <c r="B257" s="425" t="str">
        <f>IF(OR(F257=0,F257=""),"",'DAFTAR PELAJAR'!B253)</f>
        <v/>
      </c>
      <c r="C257" s="381" t="str">
        <f>IF(OR(F257=0,F257=""),"",'DAFTAR PELAJAR'!C253)</f>
        <v/>
      </c>
      <c r="D257" s="426" t="str">
        <f>IF(OR(F257=0,F257=""),"",'DAFTAR PELAJAR'!D253)</f>
        <v/>
      </c>
      <c r="E257" s="381" t="str">
        <f>IF(OR(F257=0,F257=""),"",'DAFTAR PELAJAR'!E253)</f>
        <v/>
      </c>
      <c r="F257" s="473" t="str">
        <f>IF('DAFTAR PELAJAR'!J253=0,"",'DAFTAR PELAJAR'!J253)</f>
        <v/>
      </c>
      <c r="G257" s="4" t="str">
        <f>IFERROR(AVERAGE('PB(TEORI)'!$G257,'PB(TEORI)'!$R257,'PB(TEORI)'!$AC257)*PBTEORI1%,"")</f>
        <v/>
      </c>
      <c r="H257" s="456" t="str">
        <f>IFERROR(AVERAGE('PB(TEORI)'!$H257,'PB(TEORI)'!$S257,'PB(TEORI)'!$AD257)*PBTEORI2%,"")</f>
        <v/>
      </c>
      <c r="I257" s="456" t="str">
        <f>IFERROR(AVERAGE('PB(TEORI)'!$I257,'PB(TEORI)'!$T257,'PB(TEORI)'!$AE257)*PBTEORI3%,"")</f>
        <v/>
      </c>
      <c r="J257" s="456" t="str">
        <f>IFERROR(AVERAGE('PB(TEORI)'!$J257,'PB(TEORI)'!$U257,'PB(TEORI)'!$AF257)*PBTEORI4%,"")</f>
        <v/>
      </c>
      <c r="K257" s="456" t="str">
        <f>IFERROR(AVERAGE('PB(TEORI)'!$K257,'PB(TEORI)'!$V257,'PB(TEORI)'!$AG257)*PBTEORI5%,"")</f>
        <v/>
      </c>
      <c r="L257" s="456" t="str">
        <f>IFERROR(AVERAGE('PB(TEORI)'!$L257,'PB(TEORI)'!$W257,'PB(TEORI)'!$AH257)*PBTEORI6%,"")</f>
        <v/>
      </c>
      <c r="M257" s="456" t="str">
        <f>IFERROR(AVERAGE('PB(TEORI)'!$M257,'PB(TEORI)'!$X257,'[2]PB(TEORI'!$AG257)*PBTEORI7%,"")</f>
        <v/>
      </c>
      <c r="N257" s="467" t="str">
        <f>IFERROR(AVERAGE('PB(TEORI)'!$N257,'PB(TEORI)'!$Y257,'PB(TEORI)'!$AJ257)*PBTEORI8%,"")</f>
        <v/>
      </c>
      <c r="O257" s="467" t="str">
        <f>IFERROR(AVERAGE('PB(TEORI)'!$O257,'PB(TEORI)'!$Z257,'PB(TEORI)'!$AK257)*PBTEORI9%,"")</f>
        <v/>
      </c>
      <c r="P257" s="467" t="str">
        <f>IFERROR(AVERAGE('PB(TEORI)'!$P257,'PB(TEORI)'!$AA257,'PB(TEORI)'!$AL257)*PBTEORI10%,"")</f>
        <v/>
      </c>
      <c r="Q257" s="468" t="str">
        <f t="shared" si="9"/>
        <v/>
      </c>
      <c r="R257" s="469" t="str">
        <f>IFERROR(AVERAGE('PB(AMALI)'!$G257,'PB(AMALI)'!$R257,'PB(AMALI)'!$AC257)*PBAMALI1%,"")</f>
        <v/>
      </c>
      <c r="S257" s="469" t="str">
        <f>IFERROR(AVERAGE('PB(AMALI)'!$H257,'PB(AMALI)'!$S257,'PB(AMALI)'!$AD257)*PBAMALI2%,"")</f>
        <v/>
      </c>
      <c r="T257" s="469" t="str">
        <f>IFERROR(AVERAGE('PB(AMALI)'!$I257,'PB(AMALI)'!$T257,'PB(AMALI)'!$AE257)*PBAMALI3%,"")</f>
        <v/>
      </c>
      <c r="U257" s="469" t="str">
        <f>IFERROR(AVERAGE('PB(AMALI)'!$J257,'PB(AMALI)'!$U257,'PB(AMALI)'!$AF257)*PBAMALI4%,"")</f>
        <v/>
      </c>
      <c r="V257" s="469" t="str">
        <f>IFERROR(AVERAGE('PB(AMALI)'!$K257,'PB(AMALI)'!$V257,'PB(AMALI)'!$AG257)*PBAMALI5%,"")</f>
        <v/>
      </c>
      <c r="W257" s="469" t="str">
        <f>IFERROR(AVERAGE('PB(AMALI)'!$L257,'PB(AMALI)'!$W257,'PB(AMALI)'!$AH257)*PBAMALI6%,"")</f>
        <v/>
      </c>
      <c r="X257" s="469" t="str">
        <f>IFERROR(AVERAGE('PB(AMALI)'!$M257,'PB(AMALI)'!$X257,'[3]PB(AMALI'!$AG257)*PBAMALI7%,"")</f>
        <v/>
      </c>
      <c r="Y257" s="469" t="str">
        <f>IFERROR(AVERAGE('PB(AMALI)'!$N257,'PB(AMALI)'!$Y257,'PB(AMALI)'!$AJ257)*PBAMALI8%,"")</f>
        <v/>
      </c>
      <c r="Z257" s="469" t="str">
        <f>IFERROR(AVERAGE('PB(AMALI)'!$O257,'PB(AMALI)'!$Z257,'PB(AMALI)'!$AK257)*PBAMALI9%,"")</f>
        <v/>
      </c>
      <c r="AA257" s="469" t="str">
        <f>IFERROR(AVERAGE('PB(AMALI)'!$P257,'PB(AMALI)'!$AA257,'PB(AMALI)'!$AL257)*PBAMALI10%,"")</f>
        <v/>
      </c>
      <c r="AB257" s="470" t="str">
        <f t="shared" si="10"/>
        <v/>
      </c>
      <c r="AC257" s="474" t="str">
        <f t="shared" si="11"/>
        <v/>
      </c>
    </row>
    <row r="258" spans="1:29" ht="19.899999999999999" customHeight="1">
      <c r="A258" s="6">
        <v>247</v>
      </c>
      <c r="B258" s="425" t="str">
        <f>IF(OR(F258=0,F258=""),"",'DAFTAR PELAJAR'!B254)</f>
        <v/>
      </c>
      <c r="C258" s="381" t="str">
        <f>IF(OR(F258=0,F258=""),"",'DAFTAR PELAJAR'!C254)</f>
        <v/>
      </c>
      <c r="D258" s="426" t="str">
        <f>IF(OR(F258=0,F258=""),"",'DAFTAR PELAJAR'!D254)</f>
        <v/>
      </c>
      <c r="E258" s="381" t="str">
        <f>IF(OR(F258=0,F258=""),"",'DAFTAR PELAJAR'!E254)</f>
        <v/>
      </c>
      <c r="F258" s="473" t="str">
        <f>IF('DAFTAR PELAJAR'!J254=0,"",'DAFTAR PELAJAR'!J254)</f>
        <v/>
      </c>
      <c r="G258" s="4" t="str">
        <f>IFERROR(AVERAGE('PB(TEORI)'!$G258,'PB(TEORI)'!$R258,'PB(TEORI)'!$AC258)*PBTEORI1%,"")</f>
        <v/>
      </c>
      <c r="H258" s="456" t="str">
        <f>IFERROR(AVERAGE('PB(TEORI)'!$H258,'PB(TEORI)'!$S258,'PB(TEORI)'!$AD258)*PBTEORI2%,"")</f>
        <v/>
      </c>
      <c r="I258" s="456" t="str">
        <f>IFERROR(AVERAGE('PB(TEORI)'!$I258,'PB(TEORI)'!$T258,'PB(TEORI)'!$AE258)*PBTEORI3%,"")</f>
        <v/>
      </c>
      <c r="J258" s="456" t="str">
        <f>IFERROR(AVERAGE('PB(TEORI)'!$J258,'PB(TEORI)'!$U258,'PB(TEORI)'!$AF258)*PBTEORI4%,"")</f>
        <v/>
      </c>
      <c r="K258" s="456" t="str">
        <f>IFERROR(AVERAGE('PB(TEORI)'!$K258,'PB(TEORI)'!$V258,'PB(TEORI)'!$AG258)*PBTEORI5%,"")</f>
        <v/>
      </c>
      <c r="L258" s="456" t="str">
        <f>IFERROR(AVERAGE('PB(TEORI)'!$L258,'PB(TEORI)'!$W258,'PB(TEORI)'!$AH258)*PBTEORI6%,"")</f>
        <v/>
      </c>
      <c r="M258" s="456" t="str">
        <f>IFERROR(AVERAGE('PB(TEORI)'!$M258,'PB(TEORI)'!$X258,'[2]PB(TEORI'!$AG258)*PBTEORI7%,"")</f>
        <v/>
      </c>
      <c r="N258" s="467" t="str">
        <f>IFERROR(AVERAGE('PB(TEORI)'!$N258,'PB(TEORI)'!$Y258,'PB(TEORI)'!$AJ258)*PBTEORI8%,"")</f>
        <v/>
      </c>
      <c r="O258" s="467" t="str">
        <f>IFERROR(AVERAGE('PB(TEORI)'!$O258,'PB(TEORI)'!$Z258,'PB(TEORI)'!$AK258)*PBTEORI9%,"")</f>
        <v/>
      </c>
      <c r="P258" s="467" t="str">
        <f>IFERROR(AVERAGE('PB(TEORI)'!$P258,'PB(TEORI)'!$AA258,'PB(TEORI)'!$AL258)*PBTEORI10%,"")</f>
        <v/>
      </c>
      <c r="Q258" s="468" t="str">
        <f t="shared" si="9"/>
        <v/>
      </c>
      <c r="R258" s="469" t="str">
        <f>IFERROR(AVERAGE('PB(AMALI)'!$G258,'PB(AMALI)'!$R258,'PB(AMALI)'!$AC258)*PBAMALI1%,"")</f>
        <v/>
      </c>
      <c r="S258" s="469" t="str">
        <f>IFERROR(AVERAGE('PB(AMALI)'!$H258,'PB(AMALI)'!$S258,'PB(AMALI)'!$AD258)*PBAMALI2%,"")</f>
        <v/>
      </c>
      <c r="T258" s="469" t="str">
        <f>IFERROR(AVERAGE('PB(AMALI)'!$I258,'PB(AMALI)'!$T258,'PB(AMALI)'!$AE258)*PBAMALI3%,"")</f>
        <v/>
      </c>
      <c r="U258" s="469" t="str">
        <f>IFERROR(AVERAGE('PB(AMALI)'!$J258,'PB(AMALI)'!$U258,'PB(AMALI)'!$AF258)*PBAMALI4%,"")</f>
        <v/>
      </c>
      <c r="V258" s="469" t="str">
        <f>IFERROR(AVERAGE('PB(AMALI)'!$K258,'PB(AMALI)'!$V258,'PB(AMALI)'!$AG258)*PBAMALI5%,"")</f>
        <v/>
      </c>
      <c r="W258" s="469" t="str">
        <f>IFERROR(AVERAGE('PB(AMALI)'!$L258,'PB(AMALI)'!$W258,'PB(AMALI)'!$AH258)*PBAMALI6%,"")</f>
        <v/>
      </c>
      <c r="X258" s="469" t="str">
        <f>IFERROR(AVERAGE('PB(AMALI)'!$M258,'PB(AMALI)'!$X258,'[3]PB(AMALI'!$AG258)*PBAMALI7%,"")</f>
        <v/>
      </c>
      <c r="Y258" s="469" t="str">
        <f>IFERROR(AVERAGE('PB(AMALI)'!$N258,'PB(AMALI)'!$Y258,'PB(AMALI)'!$AJ258)*PBAMALI8%,"")</f>
        <v/>
      </c>
      <c r="Z258" s="469" t="str">
        <f>IFERROR(AVERAGE('PB(AMALI)'!$O258,'PB(AMALI)'!$Z258,'PB(AMALI)'!$AK258)*PBAMALI9%,"")</f>
        <v/>
      </c>
      <c r="AA258" s="469" t="str">
        <f>IFERROR(AVERAGE('PB(AMALI)'!$P258,'PB(AMALI)'!$AA258,'PB(AMALI)'!$AL258)*PBAMALI10%,"")</f>
        <v/>
      </c>
      <c r="AB258" s="470" t="str">
        <f t="shared" si="10"/>
        <v/>
      </c>
      <c r="AC258" s="474" t="str">
        <f t="shared" si="11"/>
        <v/>
      </c>
    </row>
    <row r="259" spans="1:29" ht="19.899999999999999" customHeight="1">
      <c r="A259" s="6">
        <v>248</v>
      </c>
      <c r="B259" s="425" t="str">
        <f>IF(OR(F259=0,F259=""),"",'DAFTAR PELAJAR'!B255)</f>
        <v/>
      </c>
      <c r="C259" s="381" t="str">
        <f>IF(OR(F259=0,F259=""),"",'DAFTAR PELAJAR'!C255)</f>
        <v/>
      </c>
      <c r="D259" s="426" t="str">
        <f>IF(OR(F259=0,F259=""),"",'DAFTAR PELAJAR'!D255)</f>
        <v/>
      </c>
      <c r="E259" s="381" t="str">
        <f>IF(OR(F259=0,F259=""),"",'DAFTAR PELAJAR'!E255)</f>
        <v/>
      </c>
      <c r="F259" s="473" t="str">
        <f>IF('DAFTAR PELAJAR'!J255=0,"",'DAFTAR PELAJAR'!J255)</f>
        <v/>
      </c>
      <c r="G259" s="4" t="str">
        <f>IFERROR(AVERAGE('PB(TEORI)'!$G259,'PB(TEORI)'!$R259,'PB(TEORI)'!$AC259)*PBTEORI1%,"")</f>
        <v/>
      </c>
      <c r="H259" s="456" t="str">
        <f>IFERROR(AVERAGE('PB(TEORI)'!$H259,'PB(TEORI)'!$S259,'PB(TEORI)'!$AD259)*PBTEORI2%,"")</f>
        <v/>
      </c>
      <c r="I259" s="456" t="str">
        <f>IFERROR(AVERAGE('PB(TEORI)'!$I259,'PB(TEORI)'!$T259,'PB(TEORI)'!$AE259)*PBTEORI3%,"")</f>
        <v/>
      </c>
      <c r="J259" s="456" t="str">
        <f>IFERROR(AVERAGE('PB(TEORI)'!$J259,'PB(TEORI)'!$U259,'PB(TEORI)'!$AF259)*PBTEORI4%,"")</f>
        <v/>
      </c>
      <c r="K259" s="456" t="str">
        <f>IFERROR(AVERAGE('PB(TEORI)'!$K259,'PB(TEORI)'!$V259,'PB(TEORI)'!$AG259)*PBTEORI5%,"")</f>
        <v/>
      </c>
      <c r="L259" s="456" t="str">
        <f>IFERROR(AVERAGE('PB(TEORI)'!$L259,'PB(TEORI)'!$W259,'PB(TEORI)'!$AH259)*PBTEORI6%,"")</f>
        <v/>
      </c>
      <c r="M259" s="456" t="str">
        <f>IFERROR(AVERAGE('PB(TEORI)'!$M259,'PB(TEORI)'!$X259,'[2]PB(TEORI'!$AG259)*PBTEORI7%,"")</f>
        <v/>
      </c>
      <c r="N259" s="467" t="str">
        <f>IFERROR(AVERAGE('PB(TEORI)'!$N259,'PB(TEORI)'!$Y259,'PB(TEORI)'!$AJ259)*PBTEORI8%,"")</f>
        <v/>
      </c>
      <c r="O259" s="467" t="str">
        <f>IFERROR(AVERAGE('PB(TEORI)'!$O259,'PB(TEORI)'!$Z259,'PB(TEORI)'!$AK259)*PBTEORI9%,"")</f>
        <v/>
      </c>
      <c r="P259" s="467" t="str">
        <f>IFERROR(AVERAGE('PB(TEORI)'!$P259,'PB(TEORI)'!$AA259,'PB(TEORI)'!$AL259)*PBTEORI10%,"")</f>
        <v/>
      </c>
      <c r="Q259" s="468" t="str">
        <f t="shared" si="9"/>
        <v/>
      </c>
      <c r="R259" s="469" t="str">
        <f>IFERROR(AVERAGE('PB(AMALI)'!$G259,'PB(AMALI)'!$R259,'PB(AMALI)'!$AC259)*PBAMALI1%,"")</f>
        <v/>
      </c>
      <c r="S259" s="469" t="str">
        <f>IFERROR(AVERAGE('PB(AMALI)'!$H259,'PB(AMALI)'!$S259,'PB(AMALI)'!$AD259)*PBAMALI2%,"")</f>
        <v/>
      </c>
      <c r="T259" s="469" t="str">
        <f>IFERROR(AVERAGE('PB(AMALI)'!$I259,'PB(AMALI)'!$T259,'PB(AMALI)'!$AE259)*PBAMALI3%,"")</f>
        <v/>
      </c>
      <c r="U259" s="469" t="str">
        <f>IFERROR(AVERAGE('PB(AMALI)'!$J259,'PB(AMALI)'!$U259,'PB(AMALI)'!$AF259)*PBAMALI4%,"")</f>
        <v/>
      </c>
      <c r="V259" s="469" t="str">
        <f>IFERROR(AVERAGE('PB(AMALI)'!$K259,'PB(AMALI)'!$V259,'PB(AMALI)'!$AG259)*PBAMALI5%,"")</f>
        <v/>
      </c>
      <c r="W259" s="469" t="str">
        <f>IFERROR(AVERAGE('PB(AMALI)'!$L259,'PB(AMALI)'!$W259,'PB(AMALI)'!$AH259)*PBAMALI6%,"")</f>
        <v/>
      </c>
      <c r="X259" s="469" t="str">
        <f>IFERROR(AVERAGE('PB(AMALI)'!$M259,'PB(AMALI)'!$X259,'[3]PB(AMALI'!$AG259)*PBAMALI7%,"")</f>
        <v/>
      </c>
      <c r="Y259" s="469" t="str">
        <f>IFERROR(AVERAGE('PB(AMALI)'!$N259,'PB(AMALI)'!$Y259,'PB(AMALI)'!$AJ259)*PBAMALI8%,"")</f>
        <v/>
      </c>
      <c r="Z259" s="469" t="str">
        <f>IFERROR(AVERAGE('PB(AMALI)'!$O259,'PB(AMALI)'!$Z259,'PB(AMALI)'!$AK259)*PBAMALI9%,"")</f>
        <v/>
      </c>
      <c r="AA259" s="469" t="str">
        <f>IFERROR(AVERAGE('PB(AMALI)'!$P259,'PB(AMALI)'!$AA259,'PB(AMALI)'!$AL259)*PBAMALI10%,"")</f>
        <v/>
      </c>
      <c r="AB259" s="470" t="str">
        <f t="shared" si="10"/>
        <v/>
      </c>
      <c r="AC259" s="474" t="str">
        <f t="shared" si="11"/>
        <v/>
      </c>
    </row>
    <row r="260" spans="1:29" ht="19.899999999999999" customHeight="1">
      <c r="A260" s="6">
        <v>249</v>
      </c>
      <c r="B260" s="425" t="str">
        <f>IF(OR(F260=0,F260=""),"",'DAFTAR PELAJAR'!B256)</f>
        <v/>
      </c>
      <c r="C260" s="381" t="str">
        <f>IF(OR(F260=0,F260=""),"",'DAFTAR PELAJAR'!C256)</f>
        <v/>
      </c>
      <c r="D260" s="426" t="str">
        <f>IF(OR(F260=0,F260=""),"",'DAFTAR PELAJAR'!D256)</f>
        <v/>
      </c>
      <c r="E260" s="381" t="str">
        <f>IF(OR(F260=0,F260=""),"",'DAFTAR PELAJAR'!E256)</f>
        <v/>
      </c>
      <c r="F260" s="473" t="str">
        <f>IF('DAFTAR PELAJAR'!J256=0,"",'DAFTAR PELAJAR'!J256)</f>
        <v/>
      </c>
      <c r="G260" s="4" t="str">
        <f>IFERROR(AVERAGE('PB(TEORI)'!$G260,'PB(TEORI)'!$R260,'PB(TEORI)'!$AC260)*PBTEORI1%,"")</f>
        <v/>
      </c>
      <c r="H260" s="456" t="str">
        <f>IFERROR(AVERAGE('PB(TEORI)'!$H260,'PB(TEORI)'!$S260,'PB(TEORI)'!$AD260)*PBTEORI2%,"")</f>
        <v/>
      </c>
      <c r="I260" s="456" t="str">
        <f>IFERROR(AVERAGE('PB(TEORI)'!$I260,'PB(TEORI)'!$T260,'PB(TEORI)'!$AE260)*PBTEORI3%,"")</f>
        <v/>
      </c>
      <c r="J260" s="456" t="str">
        <f>IFERROR(AVERAGE('PB(TEORI)'!$J260,'PB(TEORI)'!$U260,'PB(TEORI)'!$AF260)*PBTEORI4%,"")</f>
        <v/>
      </c>
      <c r="K260" s="456" t="str">
        <f>IFERROR(AVERAGE('PB(TEORI)'!$K260,'PB(TEORI)'!$V260,'PB(TEORI)'!$AG260)*PBTEORI5%,"")</f>
        <v/>
      </c>
      <c r="L260" s="456" t="str">
        <f>IFERROR(AVERAGE('PB(TEORI)'!$L260,'PB(TEORI)'!$W260,'PB(TEORI)'!$AH260)*PBTEORI6%,"")</f>
        <v/>
      </c>
      <c r="M260" s="456" t="str">
        <f>IFERROR(AVERAGE('PB(TEORI)'!$M260,'PB(TEORI)'!$X260,'[2]PB(TEORI'!$AG260)*PBTEORI7%,"")</f>
        <v/>
      </c>
      <c r="N260" s="467" t="str">
        <f>IFERROR(AVERAGE('PB(TEORI)'!$N260,'PB(TEORI)'!$Y260,'PB(TEORI)'!$AJ260)*PBTEORI8%,"")</f>
        <v/>
      </c>
      <c r="O260" s="467" t="str">
        <f>IFERROR(AVERAGE('PB(TEORI)'!$O260,'PB(TEORI)'!$Z260,'PB(TEORI)'!$AK260)*PBTEORI9%,"")</f>
        <v/>
      </c>
      <c r="P260" s="467" t="str">
        <f>IFERROR(AVERAGE('PB(TEORI)'!$P260,'PB(TEORI)'!$AA260,'PB(TEORI)'!$AL260)*PBTEORI10%,"")</f>
        <v/>
      </c>
      <c r="Q260" s="468" t="str">
        <f t="shared" si="9"/>
        <v/>
      </c>
      <c r="R260" s="469" t="str">
        <f>IFERROR(AVERAGE('PB(AMALI)'!$G260,'PB(AMALI)'!$R260,'PB(AMALI)'!$AC260)*PBAMALI1%,"")</f>
        <v/>
      </c>
      <c r="S260" s="469" t="str">
        <f>IFERROR(AVERAGE('PB(AMALI)'!$H260,'PB(AMALI)'!$S260,'PB(AMALI)'!$AD260)*PBAMALI2%,"")</f>
        <v/>
      </c>
      <c r="T260" s="469" t="str">
        <f>IFERROR(AVERAGE('PB(AMALI)'!$I260,'PB(AMALI)'!$T260,'PB(AMALI)'!$AE260)*PBAMALI3%,"")</f>
        <v/>
      </c>
      <c r="U260" s="469" t="str">
        <f>IFERROR(AVERAGE('PB(AMALI)'!$J260,'PB(AMALI)'!$U260,'PB(AMALI)'!$AF260)*PBAMALI4%,"")</f>
        <v/>
      </c>
      <c r="V260" s="469" t="str">
        <f>IFERROR(AVERAGE('PB(AMALI)'!$K260,'PB(AMALI)'!$V260,'PB(AMALI)'!$AG260)*PBAMALI5%,"")</f>
        <v/>
      </c>
      <c r="W260" s="469" t="str">
        <f>IFERROR(AVERAGE('PB(AMALI)'!$L260,'PB(AMALI)'!$W260,'PB(AMALI)'!$AH260)*PBAMALI6%,"")</f>
        <v/>
      </c>
      <c r="X260" s="469" t="str">
        <f>IFERROR(AVERAGE('PB(AMALI)'!$M260,'PB(AMALI)'!$X260,'[3]PB(AMALI'!$AG260)*PBAMALI7%,"")</f>
        <v/>
      </c>
      <c r="Y260" s="469" t="str">
        <f>IFERROR(AVERAGE('PB(AMALI)'!$N260,'PB(AMALI)'!$Y260,'PB(AMALI)'!$AJ260)*PBAMALI8%,"")</f>
        <v/>
      </c>
      <c r="Z260" s="469" t="str">
        <f>IFERROR(AVERAGE('PB(AMALI)'!$O260,'PB(AMALI)'!$Z260,'PB(AMALI)'!$AK260)*PBAMALI9%,"")</f>
        <v/>
      </c>
      <c r="AA260" s="469" t="str">
        <f>IFERROR(AVERAGE('PB(AMALI)'!$P260,'PB(AMALI)'!$AA260,'PB(AMALI)'!$AL260)*PBAMALI10%,"")</f>
        <v/>
      </c>
      <c r="AB260" s="470" t="str">
        <f t="shared" si="10"/>
        <v/>
      </c>
      <c r="AC260" s="474" t="str">
        <f t="shared" si="11"/>
        <v/>
      </c>
    </row>
    <row r="261" spans="1:29" ht="19.899999999999999" customHeight="1" thickBot="1">
      <c r="A261" s="8">
        <v>250</v>
      </c>
      <c r="B261" s="427" t="str">
        <f>IF(OR(F261=0,F261=""),"",'DAFTAR PELAJAR'!B257)</f>
        <v/>
      </c>
      <c r="C261" s="428" t="str">
        <f>IF(OR(F261=0,F261=""),"",'DAFTAR PELAJAR'!C257)</f>
        <v/>
      </c>
      <c r="D261" s="429" t="str">
        <f>IF(OR(F261=0,F261=""),"",'DAFTAR PELAJAR'!D257)</f>
        <v/>
      </c>
      <c r="E261" s="428" t="str">
        <f>IF(OR(F261=0,F261=""),"",'DAFTAR PELAJAR'!E257)</f>
        <v/>
      </c>
      <c r="F261" s="432" t="str">
        <f>IF('DAFTAR PELAJAR'!J257=0,"",'DAFTAR PELAJAR'!J257)</f>
        <v/>
      </c>
      <c r="G261" s="47" t="str">
        <f>IFERROR(AVERAGE('PB(TEORI)'!$G261,'PB(TEORI)'!$R261,'PB(TEORI)'!$AC261)*PBTEORI1%,"")</f>
        <v/>
      </c>
      <c r="H261" s="476" t="str">
        <f>IFERROR(AVERAGE('PB(TEORI)'!$H261,'PB(TEORI)'!$S261,'PB(TEORI)'!$AD261)*PBTEORI2%,"")</f>
        <v/>
      </c>
      <c r="I261" s="476" t="str">
        <f>IFERROR(AVERAGE('PB(TEORI)'!$I261,'PB(TEORI)'!$T261,'PB(TEORI)'!$AE261)*PBTEORI3%,"")</f>
        <v/>
      </c>
      <c r="J261" s="476" t="str">
        <f>IFERROR(AVERAGE('PB(TEORI)'!$J261,'PB(TEORI)'!$U261,'PB(TEORI)'!$AF261)*PBTEORI4%,"")</f>
        <v/>
      </c>
      <c r="K261" s="476" t="str">
        <f>IFERROR(AVERAGE('PB(TEORI)'!$K261,'PB(TEORI)'!$V261,'PB(TEORI)'!$AG261)*PBTEORI5%,"")</f>
        <v/>
      </c>
      <c r="L261" s="476" t="str">
        <f>IFERROR(AVERAGE('PB(TEORI)'!$L261,'PB(TEORI)'!$W261,'PB(TEORI)'!$AH261)*PBTEORI6%,"")</f>
        <v/>
      </c>
      <c r="M261" s="476" t="str">
        <f>IFERROR(AVERAGE('PB(TEORI)'!$M261,'PB(TEORI)'!$X261,'[2]PB(TEORI'!$AG261)*PBTEORI7%,"")</f>
        <v/>
      </c>
      <c r="N261" s="477" t="str">
        <f>IFERROR(AVERAGE('PB(TEORI)'!$N261,'PB(TEORI)'!$Y261,'PB(TEORI)'!$AJ261)*PBTEORI8%,"")</f>
        <v/>
      </c>
      <c r="O261" s="477" t="str">
        <f>IFERROR(AVERAGE('PB(TEORI)'!$O261,'PB(TEORI)'!$Z261,'PB(TEORI)'!$AK261)*PBTEORI9%,"")</f>
        <v/>
      </c>
      <c r="P261" s="477" t="str">
        <f>IFERROR(AVERAGE('PB(TEORI)'!$P261,'PB(TEORI)'!$AA261,'PB(TEORI)'!$AL261)*PBTEORI10%,"")</f>
        <v/>
      </c>
      <c r="Q261" s="478" t="str">
        <f t="shared" si="9"/>
        <v/>
      </c>
      <c r="R261" s="479" t="str">
        <f>IFERROR(AVERAGE('PB(AMALI)'!$G261,'PB(AMALI)'!$R261,'PB(AMALI)'!$AC261)*PBAMALI1%,"")</f>
        <v/>
      </c>
      <c r="S261" s="479" t="str">
        <f>IFERROR(AVERAGE('PB(AMALI)'!$H261,'PB(AMALI)'!$S261,'PB(AMALI)'!$AD261)*PBAMALI2%,"")</f>
        <v/>
      </c>
      <c r="T261" s="479" t="str">
        <f>IFERROR(AVERAGE('PB(AMALI)'!$I261,'PB(AMALI)'!$T261,'PB(AMALI)'!$AE261)*PBAMALI3%,"")</f>
        <v/>
      </c>
      <c r="U261" s="479" t="str">
        <f>IFERROR(AVERAGE('PB(AMALI)'!$J261,'PB(AMALI)'!$U261,'PB(AMALI)'!$AF261)*PBAMALI4%,"")</f>
        <v/>
      </c>
      <c r="V261" s="479" t="str">
        <f>IFERROR(AVERAGE('PB(AMALI)'!$K261,'PB(AMALI)'!$V261,'PB(AMALI)'!$AG261)*PBAMALI5%,"")</f>
        <v/>
      </c>
      <c r="W261" s="479" t="str">
        <f>IFERROR(AVERAGE('PB(AMALI)'!$L261,'PB(AMALI)'!$W261,'PB(AMALI)'!$AH261)*PBAMALI6%,"")</f>
        <v/>
      </c>
      <c r="X261" s="479" t="str">
        <f>IFERROR(AVERAGE('PB(AMALI)'!$M261,'PB(AMALI)'!$X261,'[3]PB(AMALI'!$AG261)*PBAMALI7%,"")</f>
        <v/>
      </c>
      <c r="Y261" s="479" t="str">
        <f>IFERROR(AVERAGE('PB(AMALI)'!$N261,'PB(AMALI)'!$Y261,'PB(AMALI)'!$AJ261)*PBAMALI8%,"")</f>
        <v/>
      </c>
      <c r="Z261" s="479" t="str">
        <f>IFERROR(AVERAGE('PB(AMALI)'!$O261,'PB(AMALI)'!$Z261,'PB(AMALI)'!$AK261)*PBAMALI9%,"")</f>
        <v/>
      </c>
      <c r="AA261" s="479" t="str">
        <f>IFERROR(AVERAGE('PB(AMALI)'!$P261,'PB(AMALI)'!$AA261,'PB(AMALI)'!$AL261)*PBAMALI10%,"")</f>
        <v/>
      </c>
      <c r="AB261" s="480" t="str">
        <f t="shared" si="10"/>
        <v/>
      </c>
      <c r="AC261" s="481" t="str">
        <f t="shared" si="11"/>
        <v/>
      </c>
    </row>
    <row r="262" spans="1:29" ht="10.15" customHeight="1">
      <c r="A262" s="705"/>
      <c r="B262" s="705"/>
      <c r="C262" s="705"/>
      <c r="D262" s="705"/>
      <c r="E262" s="705"/>
      <c r="F262" s="705"/>
      <c r="H262" s="346"/>
      <c r="I262" s="346"/>
      <c r="J262" s="346"/>
      <c r="K262" s="346"/>
      <c r="L262" s="346"/>
      <c r="M262" s="346"/>
    </row>
  </sheetData>
  <sheetProtection sheet="1" objects="1" scenarios="1" selectLockedCells="1"/>
  <mergeCells count="15">
    <mergeCell ref="C2:H2"/>
    <mergeCell ref="C5:F5"/>
    <mergeCell ref="C6:F6"/>
    <mergeCell ref="C7:F7"/>
    <mergeCell ref="C8:F8"/>
    <mergeCell ref="R10:AB10"/>
    <mergeCell ref="AC10:AC11"/>
    <mergeCell ref="A262:F262"/>
    <mergeCell ref="G10:Q10"/>
    <mergeCell ref="A10:A11"/>
    <mergeCell ref="B10:B11"/>
    <mergeCell ref="C10:C11"/>
    <mergeCell ref="D10:D11"/>
    <mergeCell ref="E10:E11"/>
    <mergeCell ref="F10:F11"/>
  </mergeCells>
  <conditionalFormatting sqref="B12:F235">
    <cfRule type="expression" dxfId="8" priority="2" stopIfTrue="1">
      <formula>AND(#REF!&lt;&gt;"",#REF!&lt;&gt;"")</formula>
    </cfRule>
  </conditionalFormatting>
  <conditionalFormatting sqref="B236:F261">
    <cfRule type="expression" dxfId="7" priority="1" stopIfTrue="1">
      <formula>AND(#REF!&lt;&gt;"",#REF!&lt;&gt;"")</formula>
    </cfRule>
  </conditionalFormatting>
  <pageMargins left="0.7" right="0.7" top="0.75" bottom="0.75" header="0.3" footer="0.3"/>
  <pageSetup paperSize="9" orientation="portrait" verticalDpi="3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3"/>
  <sheetViews>
    <sheetView showGridLines="0" zoomScale="70" zoomScaleNormal="70" workbookViewId="0">
      <pane xSplit="5" ySplit="11" topLeftCell="F103" activePane="bottomRight" state="frozen"/>
      <selection activeCell="AJ12" sqref="AJ12"/>
      <selection pane="topRight" activeCell="AJ12" sqref="AJ12"/>
      <selection pane="bottomLeft" activeCell="AJ12" sqref="AJ12"/>
      <selection pane="bottomRight" activeCell="A104" sqref="A104:XFD104"/>
    </sheetView>
  </sheetViews>
  <sheetFormatPr defaultColWidth="10.28515625" defaultRowHeight="15.75"/>
  <cols>
    <col min="1" max="1" width="5.85546875" style="1" customWidth="1"/>
    <col min="2" max="2" width="50.5703125" style="1" customWidth="1"/>
    <col min="3" max="3" width="14" style="1" customWidth="1"/>
    <col min="4" max="4" width="17.85546875" style="1" customWidth="1"/>
    <col min="5" max="5" width="15.28515625" style="1" customWidth="1"/>
    <col min="6" max="6" width="8.42578125" style="1" customWidth="1"/>
    <col min="7" max="9" width="14.7109375" style="1" customWidth="1"/>
    <col min="10" max="10" width="14.7109375" style="131" customWidth="1"/>
    <col min="11" max="11" width="14.7109375" style="393" customWidth="1"/>
    <col min="12" max="12" width="14.7109375" style="392" customWidth="1"/>
    <col min="13" max="16384" width="10.28515625" style="13"/>
  </cols>
  <sheetData>
    <row r="1" spans="1:12">
      <c r="B1" s="2"/>
      <c r="C1" s="2"/>
      <c r="D1" s="2"/>
      <c r="E1" s="2"/>
      <c r="F1" s="2"/>
      <c r="G1" s="2"/>
      <c r="H1" s="2"/>
      <c r="I1" s="2"/>
      <c r="J1" s="132"/>
    </row>
    <row r="2" spans="1:12" ht="18.75">
      <c r="B2" s="2"/>
      <c r="C2" s="679" t="s">
        <v>135</v>
      </c>
      <c r="D2" s="679"/>
      <c r="E2" s="679"/>
      <c r="F2" s="679"/>
      <c r="G2" s="344"/>
      <c r="H2" s="344"/>
      <c r="I2" s="344"/>
      <c r="J2" s="262"/>
      <c r="K2" s="400"/>
    </row>
    <row r="3" spans="1:12">
      <c r="B3" s="3"/>
      <c r="C3" s="3"/>
      <c r="D3" s="3"/>
      <c r="E3" s="3"/>
      <c r="F3" s="3"/>
      <c r="G3" s="3"/>
      <c r="H3" s="3"/>
      <c r="I3" s="3"/>
      <c r="J3" s="133"/>
    </row>
    <row r="4" spans="1:12">
      <c r="B4" s="3"/>
      <c r="C4" s="3"/>
      <c r="D4" s="3"/>
      <c r="E4" s="3"/>
      <c r="F4" s="3"/>
      <c r="G4" s="3"/>
      <c r="H4" s="3"/>
      <c r="I4" s="3"/>
      <c r="J4" s="133"/>
    </row>
    <row r="5" spans="1:12" s="227" customFormat="1" ht="25.15" customHeight="1">
      <c r="A5" s="1"/>
      <c r="B5" s="226" t="s">
        <v>1</v>
      </c>
      <c r="C5" s="636" t="str">
        <f>IF('MAKLUMAT KURSUS'!C6="","",'MAKLUMAT KURSUS'!C6)</f>
        <v/>
      </c>
      <c r="D5" s="636"/>
      <c r="E5" s="636"/>
      <c r="F5" s="636"/>
      <c r="G5" s="341"/>
      <c r="H5" s="341"/>
      <c r="I5" s="341"/>
      <c r="J5" s="82"/>
      <c r="K5" s="400"/>
      <c r="L5" s="393"/>
    </row>
    <row r="6" spans="1:12" s="227" customFormat="1" ht="25.15" customHeight="1">
      <c r="A6" s="1"/>
      <c r="B6" s="226" t="s">
        <v>2</v>
      </c>
      <c r="C6" s="636" t="str">
        <f>IF('DAFTAR PELAJAR'!C2="","",'DAFTAR PELAJAR'!C2)</f>
        <v/>
      </c>
      <c r="D6" s="636"/>
      <c r="E6" s="636"/>
      <c r="F6" s="636"/>
      <c r="G6" s="341"/>
      <c r="H6" s="341"/>
      <c r="I6" s="341"/>
      <c r="J6" s="82"/>
      <c r="K6" s="400"/>
      <c r="L6" s="393"/>
    </row>
    <row r="7" spans="1:12" s="227" customFormat="1" ht="25.15" customHeight="1">
      <c r="A7" s="1"/>
      <c r="B7" s="226" t="s">
        <v>92</v>
      </c>
      <c r="C7" s="636" t="str">
        <f>IF(OR(SEMESTER="",TAHUN=""),"",CONCATENATE('MAKLUMAT KURSUS'!C10," / ",'MAKLUMAT KURSUS'!J10))</f>
        <v/>
      </c>
      <c r="D7" s="636"/>
      <c r="E7" s="636"/>
      <c r="F7" s="341"/>
      <c r="G7" s="341"/>
      <c r="H7" s="341"/>
      <c r="I7" s="341"/>
      <c r="J7" s="82"/>
      <c r="K7" s="400"/>
      <c r="L7" s="393"/>
    </row>
    <row r="8" spans="1:12" s="227" customFormat="1">
      <c r="A8" s="1"/>
      <c r="B8" s="226"/>
      <c r="C8" s="341"/>
      <c r="D8" s="341"/>
      <c r="E8" s="341"/>
      <c r="F8" s="82"/>
      <c r="G8" s="82"/>
      <c r="H8" s="82"/>
      <c r="I8" s="82"/>
      <c r="J8" s="342"/>
      <c r="K8" s="446"/>
      <c r="L8" s="392"/>
    </row>
    <row r="9" spans="1:12" ht="30.6" customHeight="1" thickBot="1">
      <c r="A9" s="346"/>
    </row>
    <row r="10" spans="1:12" s="234" customFormat="1" ht="24.6" customHeight="1" thickBot="1">
      <c r="A10" s="727" t="s">
        <v>4</v>
      </c>
      <c r="B10" s="683" t="s">
        <v>5</v>
      </c>
      <c r="C10" s="683" t="s">
        <v>6</v>
      </c>
      <c r="D10" s="686" t="s">
        <v>7</v>
      </c>
      <c r="E10" s="683" t="s">
        <v>8</v>
      </c>
      <c r="F10" s="695" t="s">
        <v>18</v>
      </c>
      <c r="G10" s="731" t="s">
        <v>156</v>
      </c>
      <c r="H10" s="732"/>
      <c r="I10" s="732"/>
      <c r="J10" s="732"/>
      <c r="K10" s="732"/>
      <c r="L10" s="733"/>
    </row>
    <row r="11" spans="1:12" s="234" customFormat="1" ht="24.6" customHeight="1" thickBot="1">
      <c r="A11" s="728"/>
      <c r="B11" s="685"/>
      <c r="C11" s="685"/>
      <c r="D11" s="688"/>
      <c r="E11" s="685"/>
      <c r="F11" s="697"/>
      <c r="G11" s="386" t="s">
        <v>9</v>
      </c>
      <c r="H11" s="386" t="s">
        <v>18</v>
      </c>
      <c r="I11" s="387" t="s">
        <v>10</v>
      </c>
      <c r="J11" s="388" t="s">
        <v>18</v>
      </c>
      <c r="K11" s="445" t="s">
        <v>11</v>
      </c>
      <c r="L11" s="389" t="s">
        <v>18</v>
      </c>
    </row>
    <row r="12" spans="1:12">
      <c r="A12" s="4">
        <v>1</v>
      </c>
      <c r="B12" s="235" t="str">
        <f>IF(OR(F12=0,F12=""),"",'DAFTAR PELAJAR'!B8)</f>
        <v>AKMAL DANIAL BIN KAMAL IZAT</v>
      </c>
      <c r="C12" s="225" t="str">
        <f>IF(OR(F12=0,F12=""),"",'DAFTAR PELAJAR'!C8)</f>
        <v>4 ETE</v>
      </c>
      <c r="D12" s="236" t="str">
        <f>IF(OR(F12=0,F12=""),"",'DAFTAR PELAJAR'!D8)</f>
        <v>980915565883</v>
      </c>
      <c r="E12" s="225" t="str">
        <f>IF(OR(F12=0,F12=""),"",'DAFTAR PELAJAR'!E8)</f>
        <v>K591CETE001</v>
      </c>
      <c r="F12" s="223">
        <f>IF(OR('DAFTAR PELAJAR'!J8=0,'DAFTAR PELAJAR'!J8=""),"",'DAFTAR PELAJAR'!J8)</f>
        <v>1</v>
      </c>
      <c r="G12" s="382" t="str">
        <f>IFERROR(AVERAGE('PB(TEORI)'!Q12,'PB(AMALI)'!Q12,'MARKAH PA+PB'!P13),"")</f>
        <v/>
      </c>
      <c r="H12" s="382" t="str">
        <f>IF(G12="","",VLOOKUP(G12,JADUAL!$D$4:$E$5,2))</f>
        <v/>
      </c>
      <c r="I12" s="382" t="str">
        <f>IFERROR(AVERAGE('PB(TEORI)'!AB12,'PB(AMALI)'!AB12,'MARKAH PA+PB'!Q13),"")</f>
        <v/>
      </c>
      <c r="J12" s="453" t="str">
        <f>IF(I12="","",VLOOKUP(I12,JADUAL!$D$4:$E$5,2))</f>
        <v/>
      </c>
      <c r="K12" s="482" t="str">
        <f>IFERROR(AVERAGE('PB(TEORI)'!AM12,'PB(AMALI)'!AM12,'MARKAH PA+PB'!R13),"")</f>
        <v/>
      </c>
      <c r="L12" s="394" t="str">
        <f>IF(K12="","",VLOOKUP(K12,JADUAL!$D$4:$E$5,2))</f>
        <v/>
      </c>
    </row>
    <row r="13" spans="1:12" ht="18" customHeight="1">
      <c r="A13" s="4">
        <v>2</v>
      </c>
      <c r="B13" s="239" t="str">
        <f>IF(OR(F13=0,F13=""),"",'DAFTAR PELAJAR'!B9)</f>
        <v>MOHAMAD AMIRUL AKBAR BIN OSMAN ALI</v>
      </c>
      <c r="C13" s="240" t="str">
        <f>IF(OR(F13=0,F13=""),"",'DAFTAR PELAJAR'!C9)</f>
        <v>4 ETE</v>
      </c>
      <c r="D13" s="241" t="str">
        <f>IF(OR(F13=0,F13=""),"",'DAFTAR PELAJAR'!D9)</f>
        <v>980726065513</v>
      </c>
      <c r="E13" s="240" t="str">
        <f>IF(OR(F13=0,F13=""),"",'DAFTAR PELAJAR'!E9)</f>
        <v>K591CETE003</v>
      </c>
      <c r="F13" s="242">
        <f>IF(OR('DAFTAR PELAJAR'!J9=0,'DAFTAR PELAJAR'!J9=""),"",'DAFTAR PELAJAR'!J9)</f>
        <v>1</v>
      </c>
      <c r="G13" s="382" t="str">
        <f>IFERROR(AVERAGE('PB(TEORI)'!Q13,'PB(AMALI)'!Q13,'MARKAH PA+PB'!P14),"")</f>
        <v/>
      </c>
      <c r="H13" s="382" t="str">
        <f>IF(G13="","",VLOOKUP(G13,JADUAL!$D$4:$E$5,2))</f>
        <v/>
      </c>
      <c r="I13" s="382" t="str">
        <f>IFERROR(AVERAGE('PB(TEORI)'!AB13,'PB(AMALI)'!AB13,'MARKAH PA+PB'!Q14),"")</f>
        <v/>
      </c>
      <c r="J13" s="453" t="str">
        <f>IF(I13="","",VLOOKUP(I13,JADUAL!$D$4:$E$5,2))</f>
        <v/>
      </c>
      <c r="K13" s="482" t="str">
        <f>IFERROR(AVERAGE('PB(TEORI)'!AM13,'PB(AMALI)'!AM13,'MARKAH PA+PB'!R14),"")</f>
        <v/>
      </c>
      <c r="L13" s="394" t="str">
        <f>IF(K13="","",VLOOKUP(K13,JADUAL!$D$4:$E$5,2))</f>
        <v/>
      </c>
    </row>
    <row r="14" spans="1:12" s="340" customFormat="1">
      <c r="A14" s="4">
        <v>3</v>
      </c>
      <c r="B14" s="239" t="str">
        <f>IF(OR(F14=0,F14=""),"",'DAFTAR PELAJAR'!B10)</f>
        <v>MOHAMAD IRHAM BIN AZMAN</v>
      </c>
      <c r="C14" s="240" t="str">
        <f>IF(OR(F14=0,F14=""),"",'DAFTAR PELAJAR'!C10)</f>
        <v>4 ETE</v>
      </c>
      <c r="D14" s="241" t="str">
        <f>IF(OR(F14=0,F14=""),"",'DAFTAR PELAJAR'!D10)</f>
        <v>980812016515</v>
      </c>
      <c r="E14" s="240" t="str">
        <f>IF(OR(F14=0,F14=""),"",'DAFTAR PELAJAR'!E10)</f>
        <v>K591CETE004</v>
      </c>
      <c r="F14" s="242">
        <f>IF(OR('DAFTAR PELAJAR'!J10=0,'DAFTAR PELAJAR'!J10=""),"",'DAFTAR PELAJAR'!J10)</f>
        <v>1</v>
      </c>
      <c r="G14" s="382" t="str">
        <f>IFERROR(AVERAGE('PB(TEORI)'!Q14,'PB(AMALI)'!Q14,'MARKAH PA+PB'!P15),"")</f>
        <v/>
      </c>
      <c r="H14" s="382" t="str">
        <f>IF(G14="","",VLOOKUP(G14,JADUAL!$D$4:$E$5,2))</f>
        <v/>
      </c>
      <c r="I14" s="382" t="str">
        <f>IFERROR(AVERAGE('PB(TEORI)'!AB14,'PB(AMALI)'!AB14,'MARKAH PA+PB'!Q15),"")</f>
        <v/>
      </c>
      <c r="J14" s="453" t="str">
        <f>IF(I14="","",VLOOKUP(I14,JADUAL!$D$4:$E$5,2))</f>
        <v/>
      </c>
      <c r="K14" s="482" t="str">
        <f>IFERROR(AVERAGE('PB(TEORI)'!AM14,'PB(AMALI)'!AM14,'MARKAH PA+PB'!R15),"")</f>
        <v/>
      </c>
      <c r="L14" s="395" t="str">
        <f>IF(K14="","",VLOOKUP(K14,JADUAL!$D$4:$E$5,2))</f>
        <v/>
      </c>
    </row>
    <row r="15" spans="1:12">
      <c r="A15" s="4">
        <v>4</v>
      </c>
      <c r="B15" s="239" t="str">
        <f>IF(OR(F15=0,F15=""),"",'DAFTAR PELAJAR'!B11)</f>
        <v>MOHAMAD KAMAL BIN ISMAIL</v>
      </c>
      <c r="C15" s="240" t="str">
        <f>IF(OR(F15=0,F15=""),"",'DAFTAR PELAJAR'!C11)</f>
        <v>4 ETE</v>
      </c>
      <c r="D15" s="241" t="str">
        <f>IF(OR(F15=0,F15=""),"",'DAFTAR PELAJAR'!D11)</f>
        <v>980121065107</v>
      </c>
      <c r="E15" s="240" t="str">
        <f>IF(OR(F15=0,F15=""),"",'DAFTAR PELAJAR'!E11)</f>
        <v>K591CETE005</v>
      </c>
      <c r="F15" s="242">
        <f>IF(OR('DAFTAR PELAJAR'!J11=0,'DAFTAR PELAJAR'!J11=""),"",'DAFTAR PELAJAR'!J11)</f>
        <v>1</v>
      </c>
      <c r="G15" s="382" t="str">
        <f>IFERROR(AVERAGE('PB(TEORI)'!Q15,'PB(AMALI)'!Q15,'MARKAH PA+PB'!P16),"")</f>
        <v/>
      </c>
      <c r="H15" s="382" t="str">
        <f>IF(G15="","",VLOOKUP(G15,JADUAL!$D$4:$E$5,2))</f>
        <v/>
      </c>
      <c r="I15" s="382" t="str">
        <f>IFERROR(AVERAGE('PB(TEORI)'!AB15,'PB(AMALI)'!AB15,'MARKAH PA+PB'!Q16),"")</f>
        <v/>
      </c>
      <c r="J15" s="453" t="str">
        <f>IF(I15="","",VLOOKUP(I15,JADUAL!$D$4:$E$5,2))</f>
        <v/>
      </c>
      <c r="K15" s="482" t="str">
        <f>IFERROR(AVERAGE('PB(TEORI)'!AM15,'PB(AMALI)'!AM15,'MARKAH PA+PB'!R16),"")</f>
        <v/>
      </c>
      <c r="L15" s="395" t="str">
        <f>IF(K15="","",VLOOKUP(K15,JADUAL!$D$4:$E$5,2))</f>
        <v/>
      </c>
    </row>
    <row r="16" spans="1:12">
      <c r="A16" s="4">
        <v>5</v>
      </c>
      <c r="B16" s="239" t="str">
        <f>IF(OR(F16=0,F16=""),"",'DAFTAR PELAJAR'!B12)</f>
        <v>MOHAMMAD FITRI BIN SAZLY</v>
      </c>
      <c r="C16" s="240" t="str">
        <f>IF(OR(F16=0,F16=""),"",'DAFTAR PELAJAR'!C12)</f>
        <v>4 ETE</v>
      </c>
      <c r="D16" s="241" t="str">
        <f>IF(OR(F16=0,F16=""),"",'DAFTAR PELAJAR'!D12)</f>
        <v>980130065205</v>
      </c>
      <c r="E16" s="240" t="str">
        <f>IF(OR(F16=0,F16=""),"",'DAFTAR PELAJAR'!E12)</f>
        <v>K591CETE007</v>
      </c>
      <c r="F16" s="242">
        <f>IF(OR('DAFTAR PELAJAR'!J12=0,'DAFTAR PELAJAR'!J12=""),"",'DAFTAR PELAJAR'!J12)</f>
        <v>1</v>
      </c>
      <c r="G16" s="382" t="str">
        <f>IFERROR(AVERAGE('PB(TEORI)'!Q16,'PB(AMALI)'!Q16,'MARKAH PA+PB'!P17),"")</f>
        <v/>
      </c>
      <c r="H16" s="382" t="str">
        <f>IF(G16="","",VLOOKUP(G16,JADUAL!$D$4:$E$5,2))</f>
        <v/>
      </c>
      <c r="I16" s="382" t="str">
        <f>IFERROR(AVERAGE('PB(TEORI)'!AB16,'PB(AMALI)'!AB16,'MARKAH PA+PB'!Q17),"")</f>
        <v/>
      </c>
      <c r="J16" s="453" t="str">
        <f>IF(I16="","",VLOOKUP(I16,JADUAL!$D$4:$E$5,2))</f>
        <v/>
      </c>
      <c r="K16" s="482" t="str">
        <f>IFERROR(AVERAGE('PB(TEORI)'!AM16,'PB(AMALI)'!AM16,'MARKAH PA+PB'!R17),"")</f>
        <v/>
      </c>
      <c r="L16" s="395" t="str">
        <f>IF(K16="","",VLOOKUP(K16,JADUAL!$D$4:$E$5,2))</f>
        <v/>
      </c>
    </row>
    <row r="17" spans="1:12">
      <c r="A17" s="4">
        <v>6</v>
      </c>
      <c r="B17" s="239" t="str">
        <f>IF(OR(F17=0,F17=""),"",'DAFTAR PELAJAR'!B13)</f>
        <v>MUHAMAD HAKIMIN BIN SUPARMIN</v>
      </c>
      <c r="C17" s="240" t="str">
        <f>IF(OR(F17=0,F17=""),"",'DAFTAR PELAJAR'!C13)</f>
        <v>4 ETE</v>
      </c>
      <c r="D17" s="241" t="str">
        <f>IF(OR(F17=0,F17=""),"",'DAFTAR PELAJAR'!D13)</f>
        <v>981012065233</v>
      </c>
      <c r="E17" s="240" t="str">
        <f>IF(OR(F17=0,F17=""),"",'DAFTAR PELAJAR'!E13)</f>
        <v>K591CETE009</v>
      </c>
      <c r="F17" s="242">
        <f>IF(OR('DAFTAR PELAJAR'!J13=0,'DAFTAR PELAJAR'!J13=""),"",'DAFTAR PELAJAR'!J13)</f>
        <v>1</v>
      </c>
      <c r="G17" s="382" t="str">
        <f>IFERROR(AVERAGE('PB(TEORI)'!Q17,'PB(AMALI)'!Q17,'MARKAH PA+PB'!P18),"")</f>
        <v/>
      </c>
      <c r="H17" s="382" t="str">
        <f>IF(G17="","",VLOOKUP(G17,JADUAL!$D$4:$E$5,2))</f>
        <v/>
      </c>
      <c r="I17" s="382" t="str">
        <f>IFERROR(AVERAGE('PB(TEORI)'!AB17,'PB(AMALI)'!AB17,'MARKAH PA+PB'!Q18),"")</f>
        <v/>
      </c>
      <c r="J17" s="453" t="str">
        <f>IF(I17="","",VLOOKUP(I17,JADUAL!$D$4:$E$5,2))</f>
        <v/>
      </c>
      <c r="K17" s="482" t="str">
        <f>IFERROR(AVERAGE('PB(TEORI)'!AM17,'PB(AMALI)'!AM17,'MARKAH PA+PB'!R18),"")</f>
        <v/>
      </c>
      <c r="L17" s="395" t="str">
        <f>IF(K17="","",VLOOKUP(K17,JADUAL!$D$4:$E$5,2))</f>
        <v/>
      </c>
    </row>
    <row r="18" spans="1:12">
      <c r="A18" s="4">
        <v>7</v>
      </c>
      <c r="B18" s="239" t="str">
        <f>IF(OR(F18=0,F18=""),"",'DAFTAR PELAJAR'!B14)</f>
        <v>MUHAMMAD AMINUDDIN BIN ROSLIZAN</v>
      </c>
      <c r="C18" s="240" t="str">
        <f>IF(OR(F18=0,F18=""),"",'DAFTAR PELAJAR'!C14)</f>
        <v>4 ETE</v>
      </c>
      <c r="D18" s="241" t="str">
        <f>IF(OR(F18=0,F18=""),"",'DAFTAR PELAJAR'!D14)</f>
        <v>980309085273</v>
      </c>
      <c r="E18" s="240" t="str">
        <f>IF(OR(F18=0,F18=""),"",'DAFTAR PELAJAR'!E14)</f>
        <v>K591CETE010</v>
      </c>
      <c r="F18" s="242">
        <f>IF(OR('DAFTAR PELAJAR'!J14=0,'DAFTAR PELAJAR'!J14=""),"",'DAFTAR PELAJAR'!J14)</f>
        <v>1</v>
      </c>
      <c r="G18" s="384" t="str">
        <f>IFERROR(AVERAGE('PB(TEORI)'!Q18,'PB(AMALI)'!Q18,'MARKAH PA+PB'!P19),"")</f>
        <v/>
      </c>
      <c r="H18" s="384" t="str">
        <f>IF(G18="","",VLOOKUP(G18,JADUAL!$D$4:$E$5,2))</f>
        <v/>
      </c>
      <c r="I18" s="384" t="str">
        <f>IFERROR(AVERAGE('PB(TEORI)'!AB18,'PB(AMALI)'!AB18,'MARKAH PA+PB'!Q19),"")</f>
        <v/>
      </c>
      <c r="J18" s="454" t="str">
        <f>IF(I18="","",VLOOKUP(I18,JADUAL!$D$4:$E$5,2))</f>
        <v/>
      </c>
      <c r="K18" s="483" t="str">
        <f>IFERROR(AVERAGE('PB(TEORI)'!AM18,'PB(AMALI)'!AM18,'MARKAH PA+PB'!R19),"")</f>
        <v/>
      </c>
      <c r="L18" s="395" t="str">
        <f>IF(K18="","",VLOOKUP(K18,JADUAL!$D$4:$E$5,2))</f>
        <v/>
      </c>
    </row>
    <row r="19" spans="1:12">
      <c r="A19" s="4">
        <v>8</v>
      </c>
      <c r="B19" s="239" t="str">
        <f>IF(OR(F19=0,F19=""),"",'DAFTAR PELAJAR'!B15)</f>
        <v>MUHAMMAD ASYIQ BIN KAMARUZAMAN</v>
      </c>
      <c r="C19" s="240" t="str">
        <f>IF(OR(F19=0,F19=""),"",'DAFTAR PELAJAR'!C15)</f>
        <v>4 ETE</v>
      </c>
      <c r="D19" s="241" t="str">
        <f>IF(OR(F19=0,F19=""),"",'DAFTAR PELAJAR'!D15)</f>
        <v>980426065335</v>
      </c>
      <c r="E19" s="240" t="str">
        <f>IF(OR(F19=0,F19=""),"",'DAFTAR PELAJAR'!E15)</f>
        <v>K591CETE011</v>
      </c>
      <c r="F19" s="242">
        <f>IF(OR('DAFTAR PELAJAR'!J15=0,'DAFTAR PELAJAR'!J15=""),"",'DAFTAR PELAJAR'!J15)</f>
        <v>1</v>
      </c>
      <c r="G19" s="384" t="str">
        <f>IFERROR(AVERAGE('PB(TEORI)'!Q19,'PB(AMALI)'!Q19,'MARKAH PA+PB'!P20),"")</f>
        <v/>
      </c>
      <c r="H19" s="384" t="str">
        <f>IF(G19="","",VLOOKUP(G19,JADUAL!$D$4:$E$5,2))</f>
        <v/>
      </c>
      <c r="I19" s="384" t="str">
        <f>IFERROR(AVERAGE('PB(TEORI)'!AB19,'PB(AMALI)'!AB19,'MARKAH PA+PB'!Q20),"")</f>
        <v/>
      </c>
      <c r="J19" s="454" t="str">
        <f>IF(I19="","",VLOOKUP(I19,JADUAL!$D$4:$E$5,2))</f>
        <v/>
      </c>
      <c r="K19" s="483" t="str">
        <f>IFERROR(AVERAGE('PB(TEORI)'!AM19,'PB(AMALI)'!AM19,'MARKAH PA+PB'!R20),"")</f>
        <v/>
      </c>
      <c r="L19" s="395" t="str">
        <f>IF(K19="","",VLOOKUP(K19,JADUAL!$D$4:$E$5,2))</f>
        <v/>
      </c>
    </row>
    <row r="20" spans="1:12">
      <c r="A20" s="4">
        <v>9</v>
      </c>
      <c r="B20" s="239" t="str">
        <f>IF(OR(F20=0,F20=""),"",'DAFTAR PELAJAR'!B16)</f>
        <v>MUHAMMAD FAIZULRULLAH BIN ZULKEFLI</v>
      </c>
      <c r="C20" s="240" t="str">
        <f>IF(OR(F20=0,F20=""),"",'DAFTAR PELAJAR'!C16)</f>
        <v>4 ETE</v>
      </c>
      <c r="D20" s="241" t="str">
        <f>IF(OR(F20=0,F20=""),"",'DAFTAR PELAJAR'!D16)</f>
        <v>981015145765</v>
      </c>
      <c r="E20" s="240" t="str">
        <f>IF(OR(F20=0,F20=""),"",'DAFTAR PELAJAR'!E16)</f>
        <v>K591CETE012</v>
      </c>
      <c r="F20" s="242">
        <f>IF(OR('DAFTAR PELAJAR'!J16=0,'DAFTAR PELAJAR'!J16=""),"",'DAFTAR PELAJAR'!J16)</f>
        <v>1</v>
      </c>
      <c r="G20" s="384" t="str">
        <f>IFERROR(AVERAGE('PB(TEORI)'!Q20,'PB(AMALI)'!Q20,'MARKAH PA+PB'!P21),"")</f>
        <v/>
      </c>
      <c r="H20" s="384" t="str">
        <f>IF(G20="","",VLOOKUP(G20,JADUAL!$D$4:$E$5,2))</f>
        <v/>
      </c>
      <c r="I20" s="384" t="str">
        <f>IFERROR(AVERAGE('PB(TEORI)'!AB20,'PB(AMALI)'!AB20,'MARKAH PA+PB'!Q21),"")</f>
        <v/>
      </c>
      <c r="J20" s="454" t="str">
        <f>IF(I20="","",VLOOKUP(I20,JADUAL!$D$4:$E$5,2))</f>
        <v/>
      </c>
      <c r="K20" s="483" t="str">
        <f>IFERROR(AVERAGE('PB(TEORI)'!AM20,'PB(AMALI)'!AM20,'MARKAH PA+PB'!R21),"")</f>
        <v/>
      </c>
      <c r="L20" s="395" t="str">
        <f>IF(K20="","",VLOOKUP(K20,JADUAL!$D$4:$E$5,2))</f>
        <v/>
      </c>
    </row>
    <row r="21" spans="1:12">
      <c r="A21" s="4">
        <v>10</v>
      </c>
      <c r="B21" s="239" t="str">
        <f>IF(OR(F21=0,F21=""),"",'DAFTAR PELAJAR'!B17)</f>
        <v>MUHAMMAD FAKHRULLAH BIN JAFFRI</v>
      </c>
      <c r="C21" s="240" t="str">
        <f>IF(OR(F21=0,F21=""),"",'DAFTAR PELAJAR'!C17)</f>
        <v>4 ETE</v>
      </c>
      <c r="D21" s="241">
        <f>IF(OR(F21=0,F21=""),"",'DAFTAR PELAJAR'!D17)</f>
        <v>980310065835</v>
      </c>
      <c r="E21" s="240" t="str">
        <f>IF(OR(F21=0,F21=""),"",'DAFTAR PELAJAR'!E17)</f>
        <v>K591CETE013</v>
      </c>
      <c r="F21" s="242">
        <f>IF(OR('DAFTAR PELAJAR'!J17=0,'DAFTAR PELAJAR'!J17=""),"",'DAFTAR PELAJAR'!J17)</f>
        <v>1</v>
      </c>
      <c r="G21" s="384" t="str">
        <f>IFERROR(AVERAGE('PB(TEORI)'!Q21,'PB(AMALI)'!Q21,'MARKAH PA+PB'!P22),"")</f>
        <v/>
      </c>
      <c r="H21" s="384" t="str">
        <f>IF(G21="","",VLOOKUP(G21,JADUAL!$D$4:$E$5,2))</f>
        <v/>
      </c>
      <c r="I21" s="384" t="str">
        <f>IFERROR(AVERAGE('PB(TEORI)'!AB21,'PB(AMALI)'!AB21,'MARKAH PA+PB'!Q22),"")</f>
        <v/>
      </c>
      <c r="J21" s="454" t="str">
        <f>IF(I21="","",VLOOKUP(I21,JADUAL!$D$4:$E$5,2))</f>
        <v/>
      </c>
      <c r="K21" s="483" t="str">
        <f>IFERROR(AVERAGE('PB(TEORI)'!AM21,'PB(AMALI)'!AM21,'MARKAH PA+PB'!R22),"")</f>
        <v/>
      </c>
      <c r="L21" s="395" t="str">
        <f>IF(K21="","",VLOOKUP(K21,JADUAL!$D$4:$E$5,2))</f>
        <v/>
      </c>
    </row>
    <row r="22" spans="1:12">
      <c r="A22" s="4">
        <v>11</v>
      </c>
      <c r="B22" s="244" t="str">
        <f>IF(OR(F22=0,F22=""),"",'DAFTAR PELAJAR'!B18)</f>
        <v>MUHAMMAD HAFIZUDDIN BIN SALEHUDDIN</v>
      </c>
      <c r="C22" s="240" t="str">
        <f>IF(OR(F22=0,F22=""),"",'DAFTAR PELAJAR'!C18)</f>
        <v>4 ETE</v>
      </c>
      <c r="D22" s="245" t="str">
        <f>IF(OR(F22=0,F22=""),"",'DAFTAR PELAJAR'!D18)</f>
        <v>981113065785</v>
      </c>
      <c r="E22" s="240" t="str">
        <f>IF(OR(F22=0,F22=""),"",'DAFTAR PELAJAR'!E18)</f>
        <v>K591CETE014</v>
      </c>
      <c r="F22" s="242">
        <f>IF(OR('DAFTAR PELAJAR'!J18=0,'DAFTAR PELAJAR'!J18=""),"",'DAFTAR PELAJAR'!J18)</f>
        <v>1</v>
      </c>
      <c r="G22" s="384" t="str">
        <f>IFERROR(AVERAGE('PB(TEORI)'!Q22,'PB(AMALI)'!Q22,'MARKAH PA+PB'!P23),"")</f>
        <v/>
      </c>
      <c r="H22" s="384" t="str">
        <f>IF(G22="","",VLOOKUP(G22,JADUAL!$D$4:$E$5,2))</f>
        <v/>
      </c>
      <c r="I22" s="384" t="str">
        <f>IFERROR(AVERAGE('PB(TEORI)'!AB22,'PB(AMALI)'!AB22,'MARKAH PA+PB'!Q23),"")</f>
        <v/>
      </c>
      <c r="J22" s="454" t="str">
        <f>IF(I22="","",VLOOKUP(I22,JADUAL!$D$4:$E$5,2))</f>
        <v/>
      </c>
      <c r="K22" s="483" t="str">
        <f>IFERROR(AVERAGE('PB(TEORI)'!AM22,'PB(AMALI)'!AM22,'MARKAH PA+PB'!R23),"")</f>
        <v/>
      </c>
      <c r="L22" s="395" t="str">
        <f>IF(K22="","",VLOOKUP(K22,JADUAL!$D$4:$E$5,2))</f>
        <v/>
      </c>
    </row>
    <row r="23" spans="1:12">
      <c r="A23" s="4">
        <v>12</v>
      </c>
      <c r="B23" s="239" t="str">
        <f>IF(OR(F23=0,F23=""),"",'DAFTAR PELAJAR'!B19)</f>
        <v>MUHAMMAD IKHWAN BIN ZULKIPLI</v>
      </c>
      <c r="C23" s="240" t="str">
        <f>IF(OR(F23=0,F23=""),"",'DAFTAR PELAJAR'!C19)</f>
        <v>4 ETE</v>
      </c>
      <c r="D23" s="241" t="str">
        <f>IF(OR(F23=0,F23=""),"",'DAFTAR PELAJAR'!D19)</f>
        <v>980123065629</v>
      </c>
      <c r="E23" s="240" t="str">
        <f>IF(OR(F23=0,F23=""),"",'DAFTAR PELAJAR'!E19)</f>
        <v>K591CETE015</v>
      </c>
      <c r="F23" s="242">
        <f>IF(OR('DAFTAR PELAJAR'!J19=0,'DAFTAR PELAJAR'!J19=""),"",'DAFTAR PELAJAR'!J19)</f>
        <v>1</v>
      </c>
      <c r="G23" s="384" t="str">
        <f>IFERROR(AVERAGE('PB(TEORI)'!Q23,'PB(AMALI)'!Q23,'MARKAH PA+PB'!P24),"")</f>
        <v/>
      </c>
      <c r="H23" s="384" t="str">
        <f>IF(G23="","",VLOOKUP(G23,JADUAL!$D$4:$E$5,2))</f>
        <v/>
      </c>
      <c r="I23" s="384" t="str">
        <f>IFERROR(AVERAGE('PB(TEORI)'!AB23,'PB(AMALI)'!AB23,'MARKAH PA+PB'!Q24),"")</f>
        <v/>
      </c>
      <c r="J23" s="454" t="str">
        <f>IF(I23="","",VLOOKUP(I23,JADUAL!$D$4:$E$5,2))</f>
        <v/>
      </c>
      <c r="K23" s="483" t="str">
        <f>IFERROR(AVERAGE('PB(TEORI)'!AM23,'PB(AMALI)'!AM23,'MARKAH PA+PB'!R24),"")</f>
        <v/>
      </c>
      <c r="L23" s="395" t="str">
        <f>IF(K23="","",VLOOKUP(K23,JADUAL!$D$4:$E$5,2))</f>
        <v/>
      </c>
    </row>
    <row r="24" spans="1:12">
      <c r="A24" s="4">
        <v>13</v>
      </c>
      <c r="B24" s="239" t="str">
        <f>IF(OR(F24=0,F24=""),"",'DAFTAR PELAJAR'!B20)</f>
        <v>MUHAMMAD SYAHIRAN IZZ BIN MAT NOH</v>
      </c>
      <c r="C24" s="240" t="str">
        <f>IF(OR(F24=0,F24=""),"",'DAFTAR PELAJAR'!C20)</f>
        <v>4 ETE</v>
      </c>
      <c r="D24" s="241" t="str">
        <f>IF(OR(F24=0,F24=""),"",'DAFTAR PELAJAR'!D20)</f>
        <v>981013065809</v>
      </c>
      <c r="E24" s="240" t="str">
        <f>IF(OR(F24=0,F24=""),"",'DAFTAR PELAJAR'!E20)</f>
        <v>K591CETE016</v>
      </c>
      <c r="F24" s="242">
        <f>IF(OR('DAFTAR PELAJAR'!J20=0,'DAFTAR PELAJAR'!J20=""),"",'DAFTAR PELAJAR'!J20)</f>
        <v>1</v>
      </c>
      <c r="G24" s="384" t="str">
        <f>IFERROR(AVERAGE('PB(TEORI)'!Q24,'PB(AMALI)'!Q24,'MARKAH PA+PB'!P25),"")</f>
        <v/>
      </c>
      <c r="H24" s="384" t="str">
        <f>IF(G24="","",VLOOKUP(G24,JADUAL!$D$4:$E$5,2))</f>
        <v/>
      </c>
      <c r="I24" s="384" t="str">
        <f>IFERROR(AVERAGE('PB(TEORI)'!AB24,'PB(AMALI)'!AB24,'MARKAH PA+PB'!Q25),"")</f>
        <v/>
      </c>
      <c r="J24" s="454" t="str">
        <f>IF(I24="","",VLOOKUP(I24,JADUAL!$D$4:$E$5,2))</f>
        <v/>
      </c>
      <c r="K24" s="483" t="str">
        <f>IFERROR(AVERAGE('PB(TEORI)'!AM24,'PB(AMALI)'!AM24,'MARKAH PA+PB'!R25),"")</f>
        <v/>
      </c>
      <c r="L24" s="395" t="str">
        <f>IF(K24="","",VLOOKUP(K24,JADUAL!$D$4:$E$5,2))</f>
        <v/>
      </c>
    </row>
    <row r="25" spans="1:12">
      <c r="A25" s="4">
        <v>14</v>
      </c>
      <c r="B25" s="239" t="str">
        <f>IF(OR(F25=0,F25=""),"",'DAFTAR PELAJAR'!B21)</f>
        <v>MUHAMMAD ZAKI BIN DAUD</v>
      </c>
      <c r="C25" s="240" t="str">
        <f>IF(OR(F25=0,F25=""),"",'DAFTAR PELAJAR'!C21)</f>
        <v>4 ETE</v>
      </c>
      <c r="D25" s="241" t="str">
        <f>IF(OR(F25=0,F25=""),"",'DAFTAR PELAJAR'!D21)</f>
        <v>981031065183</v>
      </c>
      <c r="E25" s="240" t="str">
        <f>IF(OR(F25=0,F25=""),"",'DAFTAR PELAJAR'!E21)</f>
        <v>K591CETE017</v>
      </c>
      <c r="F25" s="242">
        <f>IF(OR('DAFTAR PELAJAR'!J21=0,'DAFTAR PELAJAR'!J21=""),"",'DAFTAR PELAJAR'!J21)</f>
        <v>1</v>
      </c>
      <c r="G25" s="384" t="str">
        <f>IFERROR(AVERAGE('PB(TEORI)'!Q25,'PB(AMALI)'!Q25,'MARKAH PA+PB'!P26),"")</f>
        <v/>
      </c>
      <c r="H25" s="384" t="str">
        <f>IF(G25="","",VLOOKUP(G25,JADUAL!$D$4:$E$5,2))</f>
        <v/>
      </c>
      <c r="I25" s="384" t="str">
        <f>IFERROR(AVERAGE('PB(TEORI)'!AB25,'PB(AMALI)'!AB25,'MARKAH PA+PB'!Q26),"")</f>
        <v/>
      </c>
      <c r="J25" s="454" t="str">
        <f>IF(I25="","",VLOOKUP(I25,JADUAL!$D$4:$E$5,2))</f>
        <v/>
      </c>
      <c r="K25" s="483" t="str">
        <f>IFERROR(AVERAGE('PB(TEORI)'!AM25,'PB(AMALI)'!AM25,'MARKAH PA+PB'!R26),"")</f>
        <v/>
      </c>
      <c r="L25" s="395" t="str">
        <f>IF(K25="","",VLOOKUP(K25,JADUAL!$D$4:$E$5,2))</f>
        <v/>
      </c>
    </row>
    <row r="26" spans="1:12">
      <c r="A26" s="4">
        <v>15</v>
      </c>
      <c r="B26" s="239" t="str">
        <f>IF(OR(F26=0,F26=""),"",'DAFTAR PELAJAR'!B22)</f>
        <v>NUR ATHIRAH AUNI BINTI MOHAMED ARIF</v>
      </c>
      <c r="C26" s="240" t="str">
        <f>IF(OR(F26=0,F26=""),"",'DAFTAR PELAJAR'!C22)</f>
        <v>4 ETE</v>
      </c>
      <c r="D26" s="241" t="str">
        <f>IF(OR(F26=0,F26=""),"",'DAFTAR PELAJAR'!D22)</f>
        <v>980907075788</v>
      </c>
      <c r="E26" s="240" t="str">
        <f>IF(OR(F26=0,F26=""),"",'DAFTAR PELAJAR'!E22)</f>
        <v>K591CETE019</v>
      </c>
      <c r="F26" s="242">
        <f>IF(OR('DAFTAR PELAJAR'!J22=0,'DAFTAR PELAJAR'!J22=""),"",'DAFTAR PELAJAR'!J22)</f>
        <v>1</v>
      </c>
      <c r="G26" s="384" t="str">
        <f>IFERROR(AVERAGE('PB(TEORI)'!Q26,'PB(AMALI)'!Q26,'MARKAH PA+PB'!P27),"")</f>
        <v/>
      </c>
      <c r="H26" s="384" t="str">
        <f>IF(G26="","",VLOOKUP(G26,JADUAL!$D$4:$E$5,2))</f>
        <v/>
      </c>
      <c r="I26" s="384" t="str">
        <f>IFERROR(AVERAGE('PB(TEORI)'!AB26,'PB(AMALI)'!AB26,'MARKAH PA+PB'!Q27),"")</f>
        <v/>
      </c>
      <c r="J26" s="454" t="str">
        <f>IF(I26="","",VLOOKUP(I26,JADUAL!$D$4:$E$5,2))</f>
        <v/>
      </c>
      <c r="K26" s="483" t="str">
        <f>IFERROR(AVERAGE('PB(TEORI)'!AM26,'PB(AMALI)'!AM26,'MARKAH PA+PB'!R27),"")</f>
        <v/>
      </c>
      <c r="L26" s="395" t="str">
        <f>IF(K26="","",VLOOKUP(K26,JADUAL!$D$4:$E$5,2))</f>
        <v/>
      </c>
    </row>
    <row r="27" spans="1:12">
      <c r="A27" s="4">
        <v>16</v>
      </c>
      <c r="B27" s="239" t="str">
        <f>IF(OR(F27=0,F27=""),"",'DAFTAR PELAJAR'!B23)</f>
        <v>NUR AZRI HUSNINA BINTI SARMUJI</v>
      </c>
      <c r="C27" s="240" t="str">
        <f>IF(OR(F27=0,F27=""),"",'DAFTAR PELAJAR'!C23)</f>
        <v>4 ETE</v>
      </c>
      <c r="D27" s="241" t="str">
        <f>IF(OR(F27=0,F27=""),"",'DAFTAR PELAJAR'!D23)</f>
        <v>980422106558</v>
      </c>
      <c r="E27" s="240" t="str">
        <f>IF(OR(F27=0,F27=""),"",'DAFTAR PELAJAR'!E23)</f>
        <v>K591CETE020</v>
      </c>
      <c r="F27" s="242">
        <f>IF(OR('DAFTAR PELAJAR'!J23=0,'DAFTAR PELAJAR'!J23=""),"",'DAFTAR PELAJAR'!J23)</f>
        <v>1</v>
      </c>
      <c r="G27" s="384" t="str">
        <f>IFERROR(AVERAGE('PB(TEORI)'!Q27,'PB(AMALI)'!Q27,'MARKAH PA+PB'!P28),"")</f>
        <v/>
      </c>
      <c r="H27" s="384" t="str">
        <f>IF(G27="","",VLOOKUP(G27,JADUAL!$D$4:$E$5,2))</f>
        <v/>
      </c>
      <c r="I27" s="384" t="str">
        <f>IFERROR(AVERAGE('PB(TEORI)'!AB27,'PB(AMALI)'!AB27,'MARKAH PA+PB'!Q28),"")</f>
        <v/>
      </c>
      <c r="J27" s="454" t="str">
        <f>IF(I27="","",VLOOKUP(I27,JADUAL!$D$4:$E$5,2))</f>
        <v/>
      </c>
      <c r="K27" s="483" t="str">
        <f>IFERROR(AVERAGE('PB(TEORI)'!AM27,'PB(AMALI)'!AM27,'MARKAH PA+PB'!R28),"")</f>
        <v/>
      </c>
      <c r="L27" s="395" t="str">
        <f>IF(K27="","",VLOOKUP(K27,JADUAL!$D$4:$E$5,2))</f>
        <v/>
      </c>
    </row>
    <row r="28" spans="1:12">
      <c r="A28" s="4">
        <v>17</v>
      </c>
      <c r="B28" s="239" t="str">
        <f>IF(OR(F28=0,F28=""),"",'DAFTAR PELAJAR'!B24)</f>
        <v>NURUL AMIRA SYAFIQAH BINTI AZLI</v>
      </c>
      <c r="C28" s="240" t="str">
        <f>IF(OR(F28=0,F28=""),"",'DAFTAR PELAJAR'!C24)</f>
        <v>4 ETE</v>
      </c>
      <c r="D28" s="241" t="str">
        <f>IF(OR(F28=0,F28=""),"",'DAFTAR PELAJAR'!D24)</f>
        <v>981024065134</v>
      </c>
      <c r="E28" s="240" t="str">
        <f>IF(OR(F28=0,F28=""),"",'DAFTAR PELAJAR'!E24)</f>
        <v>K591CETE021</v>
      </c>
      <c r="F28" s="242">
        <f>IF(OR('DAFTAR PELAJAR'!J24=0,'DAFTAR PELAJAR'!J24=""),"",'DAFTAR PELAJAR'!J24)</f>
        <v>1</v>
      </c>
      <c r="G28" s="384" t="str">
        <f>IFERROR(AVERAGE('PB(TEORI)'!Q28,'PB(AMALI)'!Q28,'MARKAH PA+PB'!P29),"")</f>
        <v/>
      </c>
      <c r="H28" s="384" t="str">
        <f>IF(G28="","",VLOOKUP(G28,JADUAL!$D$4:$E$5,2))</f>
        <v/>
      </c>
      <c r="I28" s="384" t="str">
        <f>IFERROR(AVERAGE('PB(TEORI)'!AB28,'PB(AMALI)'!AB28,'MARKAH PA+PB'!Q29),"")</f>
        <v/>
      </c>
      <c r="J28" s="454" t="str">
        <f>IF(I28="","",VLOOKUP(I28,JADUAL!$D$4:$E$5,2))</f>
        <v/>
      </c>
      <c r="K28" s="483" t="str">
        <f>IFERROR(AVERAGE('PB(TEORI)'!AM28,'PB(AMALI)'!AM28,'MARKAH PA+PB'!R29),"")</f>
        <v/>
      </c>
      <c r="L28" s="395" t="str">
        <f>IF(K28="","",VLOOKUP(K28,JADUAL!$D$4:$E$5,2))</f>
        <v/>
      </c>
    </row>
    <row r="29" spans="1:12">
      <c r="A29" s="4">
        <v>18</v>
      </c>
      <c r="B29" s="239" t="str">
        <f>IF(OR(F29=0,F29=""),"",'DAFTAR PELAJAR'!B25)</f>
        <v>SHAIQAL SHA AQMAL BIN AZLAN SHAH</v>
      </c>
      <c r="C29" s="240" t="str">
        <f>IF(OR(F29=0,F29=""),"",'DAFTAR PELAJAR'!C25)</f>
        <v>4 ETE</v>
      </c>
      <c r="D29" s="241" t="str">
        <f>IF(OR(F29=0,F29=""),"",'DAFTAR PELAJAR'!D25)</f>
        <v>980226065277</v>
      </c>
      <c r="E29" s="240" t="str">
        <f>IF(OR(F29=0,F29=""),"",'DAFTAR PELAJAR'!E25)</f>
        <v>K591CETE022</v>
      </c>
      <c r="F29" s="242">
        <f>IF(OR('DAFTAR PELAJAR'!J25=0,'DAFTAR PELAJAR'!J25=""),"",'DAFTAR PELAJAR'!J25)</f>
        <v>1</v>
      </c>
      <c r="G29" s="384" t="str">
        <f>IFERROR(AVERAGE('PB(TEORI)'!Q29,'PB(AMALI)'!Q29,'MARKAH PA+PB'!P30),"")</f>
        <v/>
      </c>
      <c r="H29" s="384" t="str">
        <f>IF(G29="","",VLOOKUP(G29,JADUAL!$D$4:$E$5,2))</f>
        <v/>
      </c>
      <c r="I29" s="384" t="str">
        <f>IFERROR(AVERAGE('PB(TEORI)'!AB29,'PB(AMALI)'!AB29,'MARKAH PA+PB'!Q30),"")</f>
        <v/>
      </c>
      <c r="J29" s="454" t="str">
        <f>IF(I29="","",VLOOKUP(I29,JADUAL!$D$4:$E$5,2))</f>
        <v/>
      </c>
      <c r="K29" s="483" t="str">
        <f>IFERROR(AVERAGE('PB(TEORI)'!AM29,'PB(AMALI)'!AM29,'MARKAH PA+PB'!R30),"")</f>
        <v/>
      </c>
      <c r="L29" s="395" t="str">
        <f>IF(K29="","",VLOOKUP(K29,JADUAL!$D$4:$E$5,2))</f>
        <v/>
      </c>
    </row>
    <row r="30" spans="1:12">
      <c r="A30" s="4">
        <v>19</v>
      </c>
      <c r="B30" s="239" t="str">
        <f>IF(OR(F30=0,F30=""),"",'DAFTAR PELAJAR'!B26)</f>
        <v>TUAN MUHAMMAD AJWAD BIN TUAN MOHAMAD ZAIDI</v>
      </c>
      <c r="C30" s="240" t="str">
        <f>IF(OR(F30=0,F30=""),"",'DAFTAR PELAJAR'!C26)</f>
        <v>4 ETE</v>
      </c>
      <c r="D30" s="241" t="str">
        <f>IF(OR(F30=0,F30=""),"",'DAFTAR PELAJAR'!D26)</f>
        <v>980408036389</v>
      </c>
      <c r="E30" s="240" t="str">
        <f>IF(OR(F30=0,F30=""),"",'DAFTAR PELAJAR'!E26)</f>
        <v>K591CETE024</v>
      </c>
      <c r="F30" s="242">
        <f>IF(OR('DAFTAR PELAJAR'!J26=0,'DAFTAR PELAJAR'!J26=""),"",'DAFTAR PELAJAR'!J26)</f>
        <v>1</v>
      </c>
      <c r="G30" s="384" t="str">
        <f>IFERROR(AVERAGE('PB(TEORI)'!Q30,'PB(AMALI)'!Q30,'MARKAH PA+PB'!P31),"")</f>
        <v/>
      </c>
      <c r="H30" s="384" t="str">
        <f>IF(G30="","",VLOOKUP(G30,JADUAL!$D$4:$E$5,2))</f>
        <v/>
      </c>
      <c r="I30" s="384" t="str">
        <f>IFERROR(AVERAGE('PB(TEORI)'!AB30,'PB(AMALI)'!AB30,'MARKAH PA+PB'!Q31),"")</f>
        <v/>
      </c>
      <c r="J30" s="454" t="str">
        <f>IF(I30="","",VLOOKUP(I30,JADUAL!$D$4:$E$5,2))</f>
        <v/>
      </c>
      <c r="K30" s="483" t="str">
        <f>IFERROR(AVERAGE('PB(TEORI)'!AM30,'PB(AMALI)'!AM30,'MARKAH PA+PB'!R31),"")</f>
        <v/>
      </c>
      <c r="L30" s="395" t="str">
        <f>IF(K30="","",VLOOKUP(K30,JADUAL!$D$4:$E$5,2))</f>
        <v/>
      </c>
    </row>
    <row r="31" spans="1:12">
      <c r="A31" s="4">
        <v>20</v>
      </c>
      <c r="B31" s="239" t="str">
        <f>IF(OR(F31=0,F31=""),"",'DAFTAR PELAJAR'!B27)</f>
        <v>MUHAMMAD AFNAN AMIN BIN BAHARUDIN</v>
      </c>
      <c r="C31" s="240" t="str">
        <f>IF(OR(F31=0,F31=""),"",'DAFTAR PELAJAR'!C27)</f>
        <v>4 ETE</v>
      </c>
      <c r="D31" s="241">
        <f>IF(OR(F31=0,F31=""),"",'DAFTAR PELAJAR'!D27)</f>
        <v>980720065505</v>
      </c>
      <c r="E31" s="240" t="str">
        <f>IF(OR(F31=0,F31=""),"",'DAFTAR PELAJAR'!E27)</f>
        <v>K621CETE012</v>
      </c>
      <c r="F31" s="242">
        <f>IF(OR('DAFTAR PELAJAR'!J27=0,'DAFTAR PELAJAR'!J27=""),"",'DAFTAR PELAJAR'!J27)</f>
        <v>1</v>
      </c>
      <c r="G31" s="384" t="str">
        <f>IFERROR(AVERAGE('PB(TEORI)'!Q31,'PB(AMALI)'!Q31,'MARKAH PA+PB'!P32),"")</f>
        <v/>
      </c>
      <c r="H31" s="384" t="str">
        <f>IF(G31="","",VLOOKUP(G31,JADUAL!$D$4:$E$5,2))</f>
        <v/>
      </c>
      <c r="I31" s="384" t="str">
        <f>IFERROR(AVERAGE('PB(TEORI)'!AB31,'PB(AMALI)'!AB31,'MARKAH PA+PB'!Q32),"")</f>
        <v/>
      </c>
      <c r="J31" s="454" t="str">
        <f>IF(I31="","",VLOOKUP(I31,JADUAL!$D$4:$E$5,2))</f>
        <v/>
      </c>
      <c r="K31" s="483" t="str">
        <f>IFERROR(AVERAGE('PB(TEORI)'!AM31,'PB(AMALI)'!AM31,'MARKAH PA+PB'!R32),"")</f>
        <v/>
      </c>
      <c r="L31" s="395" t="str">
        <f>IF(K31="","",VLOOKUP(K31,JADUAL!$D$4:$E$5,2))</f>
        <v/>
      </c>
    </row>
    <row r="32" spans="1:12">
      <c r="A32" s="4">
        <v>21</v>
      </c>
      <c r="B32" s="239" t="str">
        <f>IF(OR(F32=0,F32=""),"",'DAFTAR PELAJAR'!B28)</f>
        <v>IKHMAL BIN AHMAD SAHARUDIN</v>
      </c>
      <c r="C32" s="240" t="str">
        <f>IF(OR(F32=0,F32=""),"",'DAFTAR PELAJAR'!C28)</f>
        <v>4 ETE</v>
      </c>
      <c r="D32" s="241">
        <f>IF(OR(F32=0,F32=""),"",'DAFTAR PELAJAR'!D28)</f>
        <v>980927065659</v>
      </c>
      <c r="E32" s="240" t="str">
        <f>IF(OR(F32=0,F32=""),"",'DAFTAR PELAJAR'!E28)</f>
        <v>K621CETE007</v>
      </c>
      <c r="F32" s="242">
        <f>IF(OR('DAFTAR PELAJAR'!J28=0,'DAFTAR PELAJAR'!J28=""),"",'DAFTAR PELAJAR'!J28)</f>
        <v>1</v>
      </c>
      <c r="G32" s="384" t="str">
        <f>IFERROR(AVERAGE('PB(TEORI)'!Q32,'PB(AMALI)'!Q32,'MARKAH PA+PB'!P33),"")</f>
        <v/>
      </c>
      <c r="H32" s="384" t="str">
        <f>IF(G32="","",VLOOKUP(G32,JADUAL!$D$4:$E$5,2))</f>
        <v/>
      </c>
      <c r="I32" s="384" t="str">
        <f>IFERROR(AVERAGE('PB(TEORI)'!AB32,'PB(AMALI)'!AB32,'MARKAH PA+PB'!Q33),"")</f>
        <v/>
      </c>
      <c r="J32" s="454" t="str">
        <f>IF(I32="","",VLOOKUP(I32,JADUAL!$D$4:$E$5,2))</f>
        <v/>
      </c>
      <c r="K32" s="483" t="str">
        <f>IFERROR(AVERAGE('PB(TEORI)'!AM32,'PB(AMALI)'!AM32,'MARKAH PA+PB'!R33),"")</f>
        <v/>
      </c>
      <c r="L32" s="395" t="str">
        <f>IF(K32="","",VLOOKUP(K32,JADUAL!$D$4:$E$5,2))</f>
        <v/>
      </c>
    </row>
    <row r="33" spans="1:12">
      <c r="A33" s="4">
        <v>22</v>
      </c>
      <c r="B33" s="239" t="str">
        <f>IF(OR(F33=0,F33=""),"",'DAFTAR PELAJAR'!B29)</f>
        <v>ABU SAID BIN AZMIN</v>
      </c>
      <c r="C33" s="240" t="str">
        <f>IF(OR(F33=0,F33=""),"",'DAFTAR PELAJAR'!C29)</f>
        <v>4 ETN</v>
      </c>
      <c r="D33" s="241">
        <f>IF(OR(F33=0,F33=""),"",'DAFTAR PELAJAR'!D29)</f>
        <v>980120145201</v>
      </c>
      <c r="E33" s="240" t="str">
        <f>IF(OR(F33=0,F33=""),"",'DAFTAR PELAJAR'!E29)</f>
        <v>K591CETN002</v>
      </c>
      <c r="F33" s="242">
        <f>IF(OR('DAFTAR PELAJAR'!J29=0,'DAFTAR PELAJAR'!J29=""),"",'DAFTAR PELAJAR'!J29)</f>
        <v>1</v>
      </c>
      <c r="G33" s="384" t="str">
        <f>IFERROR(AVERAGE('PB(TEORI)'!Q33,'PB(AMALI)'!Q33,'MARKAH PA+PB'!P34),"")</f>
        <v/>
      </c>
      <c r="H33" s="384" t="str">
        <f>IF(G33="","",VLOOKUP(G33,JADUAL!$D$4:$E$5,2))</f>
        <v/>
      </c>
      <c r="I33" s="384" t="str">
        <f>IFERROR(AVERAGE('PB(TEORI)'!AB33,'PB(AMALI)'!AB33,'MARKAH PA+PB'!Q34),"")</f>
        <v/>
      </c>
      <c r="J33" s="454" t="str">
        <f>IF(I33="","",VLOOKUP(I33,JADUAL!$D$4:$E$5,2))</f>
        <v/>
      </c>
      <c r="K33" s="483" t="str">
        <f>IFERROR(AVERAGE('PB(TEORI)'!AM33,'PB(AMALI)'!AM33,'MARKAH PA+PB'!R34),"")</f>
        <v/>
      </c>
      <c r="L33" s="395" t="str">
        <f>IF(K33="","",VLOOKUP(K33,JADUAL!$D$4:$E$5,2))</f>
        <v/>
      </c>
    </row>
    <row r="34" spans="1:12">
      <c r="A34" s="4">
        <v>23</v>
      </c>
      <c r="B34" s="239" t="str">
        <f>IF(OR(F34=0,F34=""),"",'DAFTAR PELAJAR'!B30)</f>
        <v>FATHIN NAJIHAH BINTI MOHMAD NIZAM</v>
      </c>
      <c r="C34" s="240" t="str">
        <f>IF(OR(F34=0,F34=""),"",'DAFTAR PELAJAR'!C30)</f>
        <v>4 ETN</v>
      </c>
      <c r="D34" s="245" t="str">
        <f>IF(OR(F34=0,F34=""),"",'DAFTAR PELAJAR'!D30)</f>
        <v>981127066156</v>
      </c>
      <c r="E34" s="240" t="str">
        <f>IF(OR(F34=0,F34=""),"",'DAFTAR PELAJAR'!E30)</f>
        <v>K591CETN003</v>
      </c>
      <c r="F34" s="242">
        <f>IF(OR('DAFTAR PELAJAR'!J30=0,'DAFTAR PELAJAR'!J30=""),"",'DAFTAR PELAJAR'!J30)</f>
        <v>1</v>
      </c>
      <c r="G34" s="384" t="str">
        <f>IFERROR(AVERAGE('PB(TEORI)'!Q34,'PB(AMALI)'!Q34,'MARKAH PA+PB'!P35),"")</f>
        <v/>
      </c>
      <c r="H34" s="384" t="str">
        <f>IF(G34="","",VLOOKUP(G34,JADUAL!$D$4:$E$5,2))</f>
        <v/>
      </c>
      <c r="I34" s="384" t="str">
        <f>IFERROR(AVERAGE('PB(TEORI)'!AB34,'PB(AMALI)'!AB34,'MARKAH PA+PB'!Q35),"")</f>
        <v/>
      </c>
      <c r="J34" s="454" t="str">
        <f>IF(I34="","",VLOOKUP(I34,JADUAL!$D$4:$E$5,2))</f>
        <v/>
      </c>
      <c r="K34" s="483" t="str">
        <f>IFERROR(AVERAGE('PB(TEORI)'!AM34,'PB(AMALI)'!AM34,'MARKAH PA+PB'!R35),"")</f>
        <v/>
      </c>
      <c r="L34" s="395" t="str">
        <f>IF(K34="","",VLOOKUP(K34,JADUAL!$D$4:$E$5,2))</f>
        <v/>
      </c>
    </row>
    <row r="35" spans="1:12">
      <c r="A35" s="4">
        <v>24</v>
      </c>
      <c r="B35" s="239" t="str">
        <f>IF(OR(F35=0,F35=""),"",'DAFTAR PELAJAR'!B31)</f>
        <v>MOHAMAD KHAIRUL SYAPIQ BIN RASIDI</v>
      </c>
      <c r="C35" s="240" t="str">
        <f>IF(OR(F35=0,F35=""),"",'DAFTAR PELAJAR'!C31)</f>
        <v>4 ETN</v>
      </c>
      <c r="D35" s="245">
        <f>IF(OR(F35=0,F35=""),"",'DAFTAR PELAJAR'!D31)</f>
        <v>980711065473</v>
      </c>
      <c r="E35" s="240" t="str">
        <f>IF(OR(F35=0,F35=""),"",'DAFTAR PELAJAR'!E31)</f>
        <v>K591CETN004</v>
      </c>
      <c r="F35" s="242">
        <f>IF(OR('DAFTAR PELAJAR'!J31=0,'DAFTAR PELAJAR'!J31=""),"",'DAFTAR PELAJAR'!J31)</f>
        <v>1</v>
      </c>
      <c r="G35" s="384" t="str">
        <f>IFERROR(AVERAGE('PB(TEORI)'!Q35,'PB(AMALI)'!Q35,'MARKAH PA+PB'!P36),"")</f>
        <v/>
      </c>
      <c r="H35" s="384" t="str">
        <f>IF(G35="","",VLOOKUP(G35,JADUAL!$D$4:$E$5,2))</f>
        <v/>
      </c>
      <c r="I35" s="384" t="str">
        <f>IFERROR(AVERAGE('PB(TEORI)'!AB35,'PB(AMALI)'!AB35,'MARKAH PA+PB'!Q36),"")</f>
        <v/>
      </c>
      <c r="J35" s="454" t="str">
        <f>IF(I35="","",VLOOKUP(I35,JADUAL!$D$4:$E$5,2))</f>
        <v/>
      </c>
      <c r="K35" s="483" t="str">
        <f>IFERROR(AVERAGE('PB(TEORI)'!AM35,'PB(AMALI)'!AM35,'MARKAH PA+PB'!R36),"")</f>
        <v/>
      </c>
      <c r="L35" s="395" t="str">
        <f>IF(K35="","",VLOOKUP(K35,JADUAL!$D$4:$E$5,2))</f>
        <v/>
      </c>
    </row>
    <row r="36" spans="1:12">
      <c r="A36" s="4">
        <v>25</v>
      </c>
      <c r="B36" s="239" t="str">
        <f>IF(OR(F36=0,F36=""),"",'DAFTAR PELAJAR'!B32)</f>
        <v>MOHAMAD QAYYUM BIN ABDUL HALIM</v>
      </c>
      <c r="C36" s="240" t="str">
        <f>IF(OR(F36=0,F36=""),"",'DAFTAR PELAJAR'!C32)</f>
        <v>4 ETN</v>
      </c>
      <c r="D36" s="245">
        <f>IF(OR(F36=0,F36=""),"",'DAFTAR PELAJAR'!D32)</f>
        <v>980524065101</v>
      </c>
      <c r="E36" s="240" t="str">
        <f>IF(OR(F36=0,F36=""),"",'DAFTAR PELAJAR'!E32)</f>
        <v>K591CETN005</v>
      </c>
      <c r="F36" s="242">
        <f>IF(OR('DAFTAR PELAJAR'!J32=0,'DAFTAR PELAJAR'!J32=""),"",'DAFTAR PELAJAR'!J32)</f>
        <v>1</v>
      </c>
      <c r="G36" s="384" t="str">
        <f>IFERROR(AVERAGE('PB(TEORI)'!Q36,'PB(AMALI)'!Q36,'MARKAH PA+PB'!P37),"")</f>
        <v/>
      </c>
      <c r="H36" s="384" t="str">
        <f>IF(G36="","",VLOOKUP(G36,JADUAL!$D$4:$E$5,2))</f>
        <v/>
      </c>
      <c r="I36" s="384" t="str">
        <f>IFERROR(AVERAGE('PB(TEORI)'!AB36,'PB(AMALI)'!AB36,'MARKAH PA+PB'!Q37),"")</f>
        <v/>
      </c>
      <c r="J36" s="454" t="str">
        <f>IF(I36="","",VLOOKUP(I36,JADUAL!$D$4:$E$5,2))</f>
        <v/>
      </c>
      <c r="K36" s="483" t="str">
        <f>IFERROR(AVERAGE('PB(TEORI)'!AM36,'PB(AMALI)'!AM36,'MARKAH PA+PB'!R37),"")</f>
        <v/>
      </c>
      <c r="L36" s="395" t="str">
        <f>IF(K36="","",VLOOKUP(K36,JADUAL!$D$4:$E$5,2))</f>
        <v/>
      </c>
    </row>
    <row r="37" spans="1:12">
      <c r="A37" s="4">
        <v>26</v>
      </c>
      <c r="B37" s="239" t="str">
        <f>IF(OR(F37=0,F37=""),"",'DAFTAR PELAJAR'!B33)</f>
        <v>MOHAMAD SHAHNIZAM AZRUL BIN SHAHARIN</v>
      </c>
      <c r="C37" s="240" t="str">
        <f>IF(OR(F37=0,F37=""),"",'DAFTAR PELAJAR'!C33)</f>
        <v>4 ETN</v>
      </c>
      <c r="D37" s="241" t="str">
        <f>IF(OR(F37=0,F37=""),"",'DAFTAR PELAJAR'!D33)</f>
        <v>981217065499</v>
      </c>
      <c r="E37" s="240" t="str">
        <f>IF(OR(F37=0,F37=""),"",'DAFTAR PELAJAR'!E33)</f>
        <v>K591CETN006</v>
      </c>
      <c r="F37" s="242">
        <f>IF(OR('DAFTAR PELAJAR'!J33=0,'DAFTAR PELAJAR'!J33=""),"",'DAFTAR PELAJAR'!J33)</f>
        <v>1</v>
      </c>
      <c r="G37" s="384" t="str">
        <f>IFERROR(AVERAGE('PB(TEORI)'!Q37,'PB(AMALI)'!Q37,'MARKAH PA+PB'!P38),"")</f>
        <v/>
      </c>
      <c r="H37" s="384" t="str">
        <f>IF(G37="","",VLOOKUP(G37,JADUAL!$D$4:$E$5,2))</f>
        <v/>
      </c>
      <c r="I37" s="384" t="str">
        <f>IFERROR(AVERAGE('PB(TEORI)'!AB37,'PB(AMALI)'!AB37,'MARKAH PA+PB'!Q38),"")</f>
        <v/>
      </c>
      <c r="J37" s="454" t="str">
        <f>IF(I37="","",VLOOKUP(I37,JADUAL!$D$4:$E$5,2))</f>
        <v/>
      </c>
      <c r="K37" s="483" t="str">
        <f>IFERROR(AVERAGE('PB(TEORI)'!AM37,'PB(AMALI)'!AM37,'MARKAH PA+PB'!R38),"")</f>
        <v/>
      </c>
      <c r="L37" s="395" t="str">
        <f>IF(K37="","",VLOOKUP(K37,JADUAL!$D$4:$E$5,2))</f>
        <v/>
      </c>
    </row>
    <row r="38" spans="1:12">
      <c r="A38" s="4">
        <v>27</v>
      </c>
      <c r="B38" s="239" t="str">
        <f>IF(OR(F38=0,F38=""),"",'DAFTAR PELAJAR'!B34)</f>
        <v>MOHAMAD SUFI HAZIQ BIN TAJUDIN</v>
      </c>
      <c r="C38" s="240" t="str">
        <f>IF(OR(F38=0,F38=""),"",'DAFTAR PELAJAR'!C34)</f>
        <v>4 ETN</v>
      </c>
      <c r="D38" s="241" t="str">
        <f>IF(OR(F38=0,F38=""),"",'DAFTAR PELAJAR'!D34)</f>
        <v>980410065621</v>
      </c>
      <c r="E38" s="240" t="str">
        <f>IF(OR(F38=0,F38=""),"",'DAFTAR PELAJAR'!E34)</f>
        <v>K591CETN007</v>
      </c>
      <c r="F38" s="242">
        <f>IF(OR('DAFTAR PELAJAR'!J34=0,'DAFTAR PELAJAR'!J34=""),"",'DAFTAR PELAJAR'!J34)</f>
        <v>1</v>
      </c>
      <c r="G38" s="384" t="str">
        <f>IFERROR(AVERAGE('PB(TEORI)'!Q38,'PB(AMALI)'!Q38,'MARKAH PA+PB'!P39),"")</f>
        <v/>
      </c>
      <c r="H38" s="384" t="str">
        <f>IF(G38="","",VLOOKUP(G38,JADUAL!$D$4:$E$5,2))</f>
        <v/>
      </c>
      <c r="I38" s="384" t="str">
        <f>IFERROR(AVERAGE('PB(TEORI)'!AB38,'PB(AMALI)'!AB38,'MARKAH PA+PB'!Q39),"")</f>
        <v/>
      </c>
      <c r="J38" s="454" t="str">
        <f>IF(I38="","",VLOOKUP(I38,JADUAL!$D$4:$E$5,2))</f>
        <v/>
      </c>
      <c r="K38" s="483" t="str">
        <f>IFERROR(AVERAGE('PB(TEORI)'!AM38,'PB(AMALI)'!AM38,'MARKAH PA+PB'!R39),"")</f>
        <v/>
      </c>
      <c r="L38" s="395" t="str">
        <f>IF(K38="","",VLOOKUP(K38,JADUAL!$D$4:$E$5,2))</f>
        <v/>
      </c>
    </row>
    <row r="39" spans="1:12">
      <c r="A39" s="4">
        <v>28</v>
      </c>
      <c r="B39" s="239" t="str">
        <f>IF(OR(F39=0,F39=""),"",'DAFTAR PELAJAR'!B35)</f>
        <v>MUHAMAD AFZAN BIN  ISHAK</v>
      </c>
      <c r="C39" s="240" t="str">
        <f>IF(OR(F39=0,F39=""),"",'DAFTAR PELAJAR'!C35)</f>
        <v>4 ETN</v>
      </c>
      <c r="D39" s="241" t="str">
        <f>IF(OR(F39=0,F39=""),"",'DAFTAR PELAJAR'!D35)</f>
        <v>980608036375</v>
      </c>
      <c r="E39" s="240" t="str">
        <f>IF(OR(F39=0,F39=""),"",'DAFTAR PELAJAR'!E35)</f>
        <v>K591CETN008</v>
      </c>
      <c r="F39" s="242">
        <f>IF(OR('DAFTAR PELAJAR'!J35=0,'DAFTAR PELAJAR'!J35=""),"",'DAFTAR PELAJAR'!J35)</f>
        <v>1</v>
      </c>
      <c r="G39" s="384" t="str">
        <f>IFERROR(AVERAGE('PB(TEORI)'!Q39,'PB(AMALI)'!Q39,'MARKAH PA+PB'!P40),"")</f>
        <v/>
      </c>
      <c r="H39" s="384" t="str">
        <f>IF(G39="","",VLOOKUP(G39,JADUAL!$D$4:$E$5,2))</f>
        <v/>
      </c>
      <c r="I39" s="384" t="str">
        <f>IFERROR(AVERAGE('PB(TEORI)'!AB39,'PB(AMALI)'!AB39,'MARKAH PA+PB'!Q40),"")</f>
        <v/>
      </c>
      <c r="J39" s="454" t="str">
        <f>IF(I39="","",VLOOKUP(I39,JADUAL!$D$4:$E$5,2))</f>
        <v/>
      </c>
      <c r="K39" s="483" t="str">
        <f>IFERROR(AVERAGE('PB(TEORI)'!AM39,'PB(AMALI)'!AM39,'MARKAH PA+PB'!R40),"")</f>
        <v/>
      </c>
      <c r="L39" s="395" t="str">
        <f>IF(K39="","",VLOOKUP(K39,JADUAL!$D$4:$E$5,2))</f>
        <v/>
      </c>
    </row>
    <row r="40" spans="1:12">
      <c r="A40" s="4">
        <v>29</v>
      </c>
      <c r="B40" s="239" t="str">
        <f>IF(OR(F40=0,F40=""),"",'DAFTAR PELAJAR'!B36)</f>
        <v>MUHAMMAD AZMI BIN ADNAN</v>
      </c>
      <c r="C40" s="240" t="str">
        <f>IF(OR(F40=0,F40=""),"",'DAFTAR PELAJAR'!C36)</f>
        <v>4 ETN</v>
      </c>
      <c r="D40" s="241" t="str">
        <f>IF(OR(F40=0,F40=""),"",'DAFTAR PELAJAR'!D36)</f>
        <v>980622065631</v>
      </c>
      <c r="E40" s="240" t="str">
        <f>IF(OR(F40=0,F40=""),"",'DAFTAR PELAJAR'!E36)</f>
        <v>K591CETN009</v>
      </c>
      <c r="F40" s="242">
        <f>IF(OR('DAFTAR PELAJAR'!J36=0,'DAFTAR PELAJAR'!J36=""),"",'DAFTAR PELAJAR'!J36)</f>
        <v>1</v>
      </c>
      <c r="G40" s="384" t="str">
        <f>IFERROR(AVERAGE('PB(TEORI)'!Q40,'PB(AMALI)'!Q40,'MARKAH PA+PB'!P41),"")</f>
        <v/>
      </c>
      <c r="H40" s="384" t="str">
        <f>IF(G40="","",VLOOKUP(G40,JADUAL!$D$4:$E$5,2))</f>
        <v/>
      </c>
      <c r="I40" s="384" t="str">
        <f>IFERROR(AVERAGE('PB(TEORI)'!AB40,'PB(AMALI)'!AB40,'MARKAH PA+PB'!Q41),"")</f>
        <v/>
      </c>
      <c r="J40" s="454" t="str">
        <f>IF(I40="","",VLOOKUP(I40,JADUAL!$D$4:$E$5,2))</f>
        <v/>
      </c>
      <c r="K40" s="483" t="str">
        <f>IFERROR(AVERAGE('PB(TEORI)'!AM40,'PB(AMALI)'!AM40,'MARKAH PA+PB'!R41),"")</f>
        <v/>
      </c>
      <c r="L40" s="395" t="str">
        <f>IF(K40="","",VLOOKUP(K40,JADUAL!$D$4:$E$5,2))</f>
        <v/>
      </c>
    </row>
    <row r="41" spans="1:12">
      <c r="A41" s="4">
        <v>30</v>
      </c>
      <c r="B41" s="239" t="str">
        <f>IF(OR(F41=0,F41=""),"",'DAFTAR PELAJAR'!B37)</f>
        <v/>
      </c>
      <c r="C41" s="240" t="str">
        <f>IF(OR(F41=0,F41=""),"",'DAFTAR PELAJAR'!C37)</f>
        <v/>
      </c>
      <c r="D41" s="241" t="str">
        <f>IF(OR(F41=0,F41=""),"",'DAFTAR PELAJAR'!D37)</f>
        <v/>
      </c>
      <c r="E41" s="240" t="str">
        <f>IF(OR(F41=0,F41=""),"",'DAFTAR PELAJAR'!E37)</f>
        <v/>
      </c>
      <c r="F41" s="242" t="str">
        <f>IF(OR('DAFTAR PELAJAR'!J37=0,'DAFTAR PELAJAR'!J37=""),"",'DAFTAR PELAJAR'!J37)</f>
        <v/>
      </c>
      <c r="G41" s="384" t="str">
        <f>IFERROR(AVERAGE('PB(TEORI)'!Q41,'PB(AMALI)'!Q41,'MARKAH PA+PB'!P42),"")</f>
        <v/>
      </c>
      <c r="H41" s="384" t="str">
        <f>IF(G41="","",VLOOKUP(G41,JADUAL!$D$4:$E$5,2))</f>
        <v/>
      </c>
      <c r="I41" s="384" t="str">
        <f>IFERROR(AVERAGE('PB(TEORI)'!AB41,'PB(AMALI)'!AB41,'MARKAH PA+PB'!Q42),"")</f>
        <v/>
      </c>
      <c r="J41" s="454" t="str">
        <f>IF(I41="","",VLOOKUP(I41,JADUAL!$D$4:$E$5,2))</f>
        <v/>
      </c>
      <c r="K41" s="483" t="str">
        <f>IFERROR(AVERAGE('PB(TEORI)'!AM41,'PB(AMALI)'!AM41,'MARKAH PA+PB'!R42),"")</f>
        <v/>
      </c>
      <c r="L41" s="395" t="str">
        <f>IF(K41="","",VLOOKUP(K41,JADUAL!$D$4:$E$5,2))</f>
        <v/>
      </c>
    </row>
    <row r="42" spans="1:12">
      <c r="A42" s="4">
        <v>31</v>
      </c>
      <c r="B42" s="239" t="str">
        <f>IF(OR(F42=0,F42=""),"",'DAFTAR PELAJAR'!B38)</f>
        <v>NURUL ATIKAH BINTI ADNAN</v>
      </c>
      <c r="C42" s="240" t="str">
        <f>IF(OR(F42=0,F42=""),"",'DAFTAR PELAJAR'!C38)</f>
        <v>4 ETN</v>
      </c>
      <c r="D42" s="241" t="str">
        <f>IF(OR(F42=0,F42=""),"",'DAFTAR PELAJAR'!D38)</f>
        <v>980501065424</v>
      </c>
      <c r="E42" s="240" t="str">
        <f>IF(OR(F42=0,F42=""),"",'DAFTAR PELAJAR'!E38)</f>
        <v>K591CETN011</v>
      </c>
      <c r="F42" s="242">
        <f>IF(OR('DAFTAR PELAJAR'!J38=0,'DAFTAR PELAJAR'!J38=""),"",'DAFTAR PELAJAR'!J38)</f>
        <v>1</v>
      </c>
      <c r="G42" s="384" t="str">
        <f>IFERROR(AVERAGE('PB(TEORI)'!Q42,'PB(AMALI)'!Q42,'MARKAH PA+PB'!P43),"")</f>
        <v/>
      </c>
      <c r="H42" s="384" t="str">
        <f>IF(G42="","",VLOOKUP(G42,JADUAL!$D$4:$E$5,2))</f>
        <v/>
      </c>
      <c r="I42" s="384" t="str">
        <f>IFERROR(AVERAGE('PB(TEORI)'!AB42,'PB(AMALI)'!AB42,'MARKAH PA+PB'!Q43),"")</f>
        <v/>
      </c>
      <c r="J42" s="454" t="str">
        <f>IF(I42="","",VLOOKUP(I42,JADUAL!$D$4:$E$5,2))</f>
        <v/>
      </c>
      <c r="K42" s="483" t="str">
        <f>IFERROR(AVERAGE('PB(TEORI)'!AM42,'PB(AMALI)'!AM42,'MARKAH PA+PB'!R43),"")</f>
        <v/>
      </c>
      <c r="L42" s="395" t="str">
        <f>IF(K42="","",VLOOKUP(K42,JADUAL!$D$4:$E$5,2))</f>
        <v/>
      </c>
    </row>
    <row r="43" spans="1:12">
      <c r="A43" s="4">
        <v>32</v>
      </c>
      <c r="B43" s="239" t="str">
        <f>IF(OR(F43=0,F43=""),"",'DAFTAR PELAJAR'!B39)</f>
        <v>NURUL NAJIHAH WA'EYAH BINTI AJMAIN</v>
      </c>
      <c r="C43" s="240" t="str">
        <f>IF(OR(F43=0,F43=""),"",'DAFTAR PELAJAR'!C39)</f>
        <v>4 ETN</v>
      </c>
      <c r="D43" s="241" t="str">
        <f>IF(OR(F43=0,F43=""),"",'DAFTAR PELAJAR'!D39)</f>
        <v>980206065210</v>
      </c>
      <c r="E43" s="240" t="str">
        <f>IF(OR(F43=0,F43=""),"",'DAFTAR PELAJAR'!E39)</f>
        <v>K591CETN012</v>
      </c>
      <c r="F43" s="242">
        <f>IF(OR('DAFTAR PELAJAR'!J39=0,'DAFTAR PELAJAR'!J39=""),"",'DAFTAR PELAJAR'!J39)</f>
        <v>1</v>
      </c>
      <c r="G43" s="384" t="str">
        <f>IFERROR(AVERAGE('PB(TEORI)'!Q43,'PB(AMALI)'!Q43,'MARKAH PA+PB'!P44),"")</f>
        <v/>
      </c>
      <c r="H43" s="384" t="str">
        <f>IF(G43="","",VLOOKUP(G43,JADUAL!$D$4:$E$5,2))</f>
        <v/>
      </c>
      <c r="I43" s="384" t="str">
        <f>IFERROR(AVERAGE('PB(TEORI)'!AB43,'PB(AMALI)'!AB43,'MARKAH PA+PB'!Q44),"")</f>
        <v/>
      </c>
      <c r="J43" s="454" t="str">
        <f>IF(I43="","",VLOOKUP(I43,JADUAL!$D$4:$E$5,2))</f>
        <v/>
      </c>
      <c r="K43" s="483" t="str">
        <f>IFERROR(AVERAGE('PB(TEORI)'!AM43,'PB(AMALI)'!AM43,'MARKAH PA+PB'!R44),"")</f>
        <v/>
      </c>
      <c r="L43" s="395" t="str">
        <f>IF(K43="","",VLOOKUP(K43,JADUAL!$D$4:$E$5,2))</f>
        <v/>
      </c>
    </row>
    <row r="44" spans="1:12">
      <c r="A44" s="4">
        <v>33</v>
      </c>
      <c r="B44" s="239" t="str">
        <f>IF(OR(F44=0,F44=""),"",'DAFTAR PELAJAR'!B40)</f>
        <v>NURUL YUMNI BINTI ROSLI</v>
      </c>
      <c r="C44" s="240" t="str">
        <f>IF(OR(F44=0,F44=""),"",'DAFTAR PELAJAR'!C40)</f>
        <v>4 ETN</v>
      </c>
      <c r="D44" s="241" t="str">
        <f>IF(OR(F44=0,F44=""),"",'DAFTAR PELAJAR'!D40)</f>
        <v>981208106412</v>
      </c>
      <c r="E44" s="240" t="str">
        <f>IF(OR(F44=0,F44=""),"",'DAFTAR PELAJAR'!E40)</f>
        <v>K591CETN013</v>
      </c>
      <c r="F44" s="242">
        <f>IF(OR('DAFTAR PELAJAR'!J40=0,'DAFTAR PELAJAR'!J40=""),"",'DAFTAR PELAJAR'!J40)</f>
        <v>1</v>
      </c>
      <c r="G44" s="384" t="str">
        <f>IFERROR(AVERAGE('PB(TEORI)'!Q44,'PB(AMALI)'!Q44,'MARKAH PA+PB'!P45),"")</f>
        <v/>
      </c>
      <c r="H44" s="384" t="str">
        <f>IF(G44="","",VLOOKUP(G44,JADUAL!$D$4:$E$5,2))</f>
        <v/>
      </c>
      <c r="I44" s="384" t="str">
        <f>IFERROR(AVERAGE('PB(TEORI)'!AB44,'PB(AMALI)'!AB44,'MARKAH PA+PB'!Q45),"")</f>
        <v/>
      </c>
      <c r="J44" s="454" t="str">
        <f>IF(I44="","",VLOOKUP(I44,JADUAL!$D$4:$E$5,2))</f>
        <v/>
      </c>
      <c r="K44" s="483" t="str">
        <f>IFERROR(AVERAGE('PB(TEORI)'!AM44,'PB(AMALI)'!AM44,'MARKAH PA+PB'!R45),"")</f>
        <v/>
      </c>
      <c r="L44" s="395" t="str">
        <f>IF(K44="","",VLOOKUP(K44,JADUAL!$D$4:$E$5,2))</f>
        <v/>
      </c>
    </row>
    <row r="45" spans="1:12">
      <c r="A45" s="4">
        <v>34</v>
      </c>
      <c r="B45" s="239" t="str">
        <f>IF(OR(F45=0,F45=""),"",'DAFTAR PELAJAR'!B41)</f>
        <v>SITI NUR UMIRAH BINTI MOHD KAMARUDIN</v>
      </c>
      <c r="C45" s="240" t="str">
        <f>IF(OR(F45=0,F45=""),"",'DAFTAR PELAJAR'!C41)</f>
        <v>4 ETN</v>
      </c>
      <c r="D45" s="241" t="str">
        <f>IF(OR(F45=0,F45=""),"",'DAFTAR PELAJAR'!D41)</f>
        <v>981129065608</v>
      </c>
      <c r="E45" s="240" t="str">
        <f>IF(OR(F45=0,F45=""),"",'DAFTAR PELAJAR'!E41)</f>
        <v>K591CETN014</v>
      </c>
      <c r="F45" s="242">
        <f>IF(OR('DAFTAR PELAJAR'!J41=0,'DAFTAR PELAJAR'!J41=""),"",'DAFTAR PELAJAR'!J41)</f>
        <v>1</v>
      </c>
      <c r="G45" s="384" t="str">
        <f>IFERROR(AVERAGE('PB(TEORI)'!Q45,'PB(AMALI)'!Q45,'MARKAH PA+PB'!P46),"")</f>
        <v/>
      </c>
      <c r="H45" s="384" t="str">
        <f>IF(G45="","",VLOOKUP(G45,JADUAL!$D$4:$E$5,2))</f>
        <v/>
      </c>
      <c r="I45" s="384" t="str">
        <f>IFERROR(AVERAGE('PB(TEORI)'!AB45,'PB(AMALI)'!AB45,'MARKAH PA+PB'!Q46),"")</f>
        <v/>
      </c>
      <c r="J45" s="454" t="str">
        <f>IF(I45="","",VLOOKUP(I45,JADUAL!$D$4:$E$5,2))</f>
        <v/>
      </c>
      <c r="K45" s="483" t="str">
        <f>IFERROR(AVERAGE('PB(TEORI)'!AM45,'PB(AMALI)'!AM45,'MARKAH PA+PB'!R46),"")</f>
        <v/>
      </c>
      <c r="L45" s="395" t="str">
        <f>IF(K45="","",VLOOKUP(K45,JADUAL!$D$4:$E$5,2))</f>
        <v/>
      </c>
    </row>
    <row r="46" spans="1:12">
      <c r="A46" s="4">
        <v>35</v>
      </c>
      <c r="B46" s="239" t="str">
        <f>IF(OR(F46=0,F46=""),"",'DAFTAR PELAJAR'!B42)</f>
        <v>WAN MUHAMMAD AFIQ BIN WAN AZIR</v>
      </c>
      <c r="C46" s="240" t="str">
        <f>IF(OR(F46=0,F46=""),"",'DAFTAR PELAJAR'!C42)</f>
        <v>4 ETN</v>
      </c>
      <c r="D46" s="241" t="str">
        <f>IF(OR(F46=0,F46=""),"",'DAFTAR PELAJAR'!D42)</f>
        <v>980826065617</v>
      </c>
      <c r="E46" s="240" t="str">
        <f>IF(OR(F46=0,F46=""),"",'DAFTAR PELAJAR'!E42)</f>
        <v>K591CETN015</v>
      </c>
      <c r="F46" s="242">
        <f>IF(OR('DAFTAR PELAJAR'!J42=0,'DAFTAR PELAJAR'!J42=""),"",'DAFTAR PELAJAR'!J42)</f>
        <v>1</v>
      </c>
      <c r="G46" s="384" t="str">
        <f>IFERROR(AVERAGE('PB(TEORI)'!Q46,'PB(AMALI)'!Q46,'MARKAH PA+PB'!P47),"")</f>
        <v/>
      </c>
      <c r="H46" s="384" t="str">
        <f>IF(G46="","",VLOOKUP(G46,JADUAL!$D$4:$E$5,2))</f>
        <v/>
      </c>
      <c r="I46" s="384" t="str">
        <f>IFERROR(AVERAGE('PB(TEORI)'!AB46,'PB(AMALI)'!AB46,'MARKAH PA+PB'!Q47),"")</f>
        <v/>
      </c>
      <c r="J46" s="454" t="str">
        <f>IF(I46="","",VLOOKUP(I46,JADUAL!$D$4:$E$5,2))</f>
        <v/>
      </c>
      <c r="K46" s="483" t="str">
        <f>IFERROR(AVERAGE('PB(TEORI)'!AM46,'PB(AMALI)'!AM46,'MARKAH PA+PB'!R47),"")</f>
        <v/>
      </c>
      <c r="L46" s="395" t="str">
        <f>IF(K46="","",VLOOKUP(K46,JADUAL!$D$4:$E$5,2))</f>
        <v/>
      </c>
    </row>
    <row r="47" spans="1:12">
      <c r="A47" s="4">
        <v>36</v>
      </c>
      <c r="B47" s="239" t="str">
        <f>IF(OR(F47=0,F47=""),"",'DAFTAR PELAJAR'!B43)</f>
        <v>ABDUL AL HAFIZ BIN ABDUL HADI</v>
      </c>
      <c r="C47" s="240" t="str">
        <f>IF(OR(F47=0,F47=""),"",'DAFTAR PELAJAR'!C43)</f>
        <v>4 MPI</v>
      </c>
      <c r="D47" s="241" t="str">
        <f>IF(OR(F47=0,F47=""),"",'DAFTAR PELAJAR'!D43)</f>
        <v>980524065187</v>
      </c>
      <c r="E47" s="240" t="str">
        <f>IF(OR(F47=0,F47=""),"",'DAFTAR PELAJAR'!E43)</f>
        <v>K591CMPI001</v>
      </c>
      <c r="F47" s="242">
        <f>IF(OR('DAFTAR PELAJAR'!J43=0,'DAFTAR PELAJAR'!J43=""),"",'DAFTAR PELAJAR'!J43)</f>
        <v>1</v>
      </c>
      <c r="G47" s="384" t="str">
        <f>IFERROR(AVERAGE('PB(TEORI)'!Q47,'PB(AMALI)'!Q47,'MARKAH PA+PB'!P48),"")</f>
        <v/>
      </c>
      <c r="H47" s="384" t="str">
        <f>IF(G47="","",VLOOKUP(G47,JADUAL!$D$4:$E$5,2))</f>
        <v/>
      </c>
      <c r="I47" s="384" t="str">
        <f>IFERROR(AVERAGE('PB(TEORI)'!AB47,'PB(AMALI)'!AB47,'MARKAH PA+PB'!Q48),"")</f>
        <v/>
      </c>
      <c r="J47" s="454" t="str">
        <f>IF(I47="","",VLOOKUP(I47,JADUAL!$D$4:$E$5,2))</f>
        <v/>
      </c>
      <c r="K47" s="483" t="str">
        <f>IFERROR(AVERAGE('PB(TEORI)'!AM47,'PB(AMALI)'!AM47,'MARKAH PA+PB'!R48),"")</f>
        <v/>
      </c>
      <c r="L47" s="395" t="str">
        <f>IF(K47="","",VLOOKUP(K47,JADUAL!$D$4:$E$5,2))</f>
        <v/>
      </c>
    </row>
    <row r="48" spans="1:12">
      <c r="A48" s="4">
        <v>37</v>
      </c>
      <c r="B48" s="239" t="str">
        <f>IF(OR(F48=0,F48=""),"",'DAFTAR PELAJAR'!B44)</f>
        <v>AHMAD FAIQ BIN ZAMRI</v>
      </c>
      <c r="C48" s="240" t="str">
        <f>IF(OR(F48=0,F48=""),"",'DAFTAR PELAJAR'!C44)</f>
        <v>4 MPI</v>
      </c>
      <c r="D48" s="241" t="str">
        <f>IF(OR(F48=0,F48=""),"",'DAFTAR PELAJAR'!D44)</f>
        <v>980405106249</v>
      </c>
      <c r="E48" s="240" t="str">
        <f>IF(OR(F48=0,F48=""),"",'DAFTAR PELAJAR'!E44)</f>
        <v>K591CMPI002</v>
      </c>
      <c r="F48" s="242">
        <f>IF(OR('DAFTAR PELAJAR'!J44=0,'DAFTAR PELAJAR'!J44=""),"",'DAFTAR PELAJAR'!J44)</f>
        <v>1</v>
      </c>
      <c r="G48" s="384" t="str">
        <f>IFERROR(AVERAGE('PB(TEORI)'!Q48,'PB(AMALI)'!Q48,'MARKAH PA+PB'!P49),"")</f>
        <v/>
      </c>
      <c r="H48" s="384" t="str">
        <f>IF(G48="","",VLOOKUP(G48,JADUAL!$D$4:$E$5,2))</f>
        <v/>
      </c>
      <c r="I48" s="384" t="str">
        <f>IFERROR(AVERAGE('PB(TEORI)'!AB48,'PB(AMALI)'!AB48,'MARKAH PA+PB'!Q49),"")</f>
        <v/>
      </c>
      <c r="J48" s="454" t="str">
        <f>IF(I48="","",VLOOKUP(I48,JADUAL!$D$4:$E$5,2))</f>
        <v/>
      </c>
      <c r="K48" s="483" t="str">
        <f>IFERROR(AVERAGE('PB(TEORI)'!AM48,'PB(AMALI)'!AM48,'MARKAH PA+PB'!R49),"")</f>
        <v/>
      </c>
      <c r="L48" s="395" t="str">
        <f>IF(K48="","",VLOOKUP(K48,JADUAL!$D$4:$E$5,2))</f>
        <v/>
      </c>
    </row>
    <row r="49" spans="1:12">
      <c r="A49" s="4">
        <v>38</v>
      </c>
      <c r="B49" s="239" t="str">
        <f>IF(OR(F49=0,F49=""),"",'DAFTAR PELAJAR'!B45)</f>
        <v>AINAA ATHIRAH BINTI KASMIN</v>
      </c>
      <c r="C49" s="240" t="str">
        <f>IF(OR(F49=0,F49=""),"",'DAFTAR PELAJAR'!C45)</f>
        <v>4 MPI</v>
      </c>
      <c r="D49" s="241" t="str">
        <f>IF(OR(F49=0,F49=""),"",'DAFTAR PELAJAR'!D45)</f>
        <v>980102065136</v>
      </c>
      <c r="E49" s="240" t="str">
        <f>IF(OR(F49=0,F49=""),"",'DAFTAR PELAJAR'!E45)</f>
        <v>K591CMPI003</v>
      </c>
      <c r="F49" s="242">
        <f>IF(OR('DAFTAR PELAJAR'!J45=0,'DAFTAR PELAJAR'!J45=""),"",'DAFTAR PELAJAR'!J45)</f>
        <v>1</v>
      </c>
      <c r="G49" s="384" t="str">
        <f>IFERROR(AVERAGE('PB(TEORI)'!Q49,'PB(AMALI)'!Q49,'MARKAH PA+PB'!P50),"")</f>
        <v/>
      </c>
      <c r="H49" s="384" t="str">
        <f>IF(G49="","",VLOOKUP(G49,JADUAL!$D$4:$E$5,2))</f>
        <v/>
      </c>
      <c r="I49" s="384" t="str">
        <f>IFERROR(AVERAGE('PB(TEORI)'!AB49,'PB(AMALI)'!AB49,'MARKAH PA+PB'!Q50),"")</f>
        <v/>
      </c>
      <c r="J49" s="454" t="str">
        <f>IF(I49="","",VLOOKUP(I49,JADUAL!$D$4:$E$5,2))</f>
        <v/>
      </c>
      <c r="K49" s="483" t="str">
        <f>IFERROR(AVERAGE('PB(TEORI)'!AM49,'PB(AMALI)'!AM49,'MARKAH PA+PB'!R50),"")</f>
        <v/>
      </c>
      <c r="L49" s="395" t="str">
        <f>IF(K49="","",VLOOKUP(K49,JADUAL!$D$4:$E$5,2))</f>
        <v/>
      </c>
    </row>
    <row r="50" spans="1:12">
      <c r="A50" s="4">
        <v>39</v>
      </c>
      <c r="B50" s="239" t="str">
        <f>IF(OR(F50=0,F50=""),"",'DAFTAR PELAJAR'!B46)</f>
        <v>AIRIL FARHAN BIN SHAMSUL AZMAN</v>
      </c>
      <c r="C50" s="240" t="str">
        <f>IF(OR(F50=0,F50=""),"",'DAFTAR PELAJAR'!C46)</f>
        <v>4 MPI</v>
      </c>
      <c r="D50" s="241" t="str">
        <f>IF(OR(F50=0,F50=""),"",'DAFTAR PELAJAR'!D46)</f>
        <v>980718065417</v>
      </c>
      <c r="E50" s="240" t="str">
        <f>IF(OR(F50=0,F50=""),"",'DAFTAR PELAJAR'!E46)</f>
        <v>K591CMPI004</v>
      </c>
      <c r="F50" s="242">
        <f>IF(OR('DAFTAR PELAJAR'!J46=0,'DAFTAR PELAJAR'!J46=""),"",'DAFTAR PELAJAR'!J46)</f>
        <v>1</v>
      </c>
      <c r="G50" s="384" t="str">
        <f>IFERROR(AVERAGE('PB(TEORI)'!Q50,'PB(AMALI)'!Q50,'MARKAH PA+PB'!P51),"")</f>
        <v/>
      </c>
      <c r="H50" s="384" t="str">
        <f>IF(G50="","",VLOOKUP(G50,JADUAL!$D$4:$E$5,2))</f>
        <v/>
      </c>
      <c r="I50" s="384" t="str">
        <f>IFERROR(AVERAGE('PB(TEORI)'!AB50,'PB(AMALI)'!AB50,'MARKAH PA+PB'!Q51),"")</f>
        <v/>
      </c>
      <c r="J50" s="454" t="str">
        <f>IF(I50="","",VLOOKUP(I50,JADUAL!$D$4:$E$5,2))</f>
        <v/>
      </c>
      <c r="K50" s="483" t="str">
        <f>IFERROR(AVERAGE('PB(TEORI)'!AM50,'PB(AMALI)'!AM50,'MARKAH PA+PB'!R51),"")</f>
        <v/>
      </c>
      <c r="L50" s="395" t="str">
        <f>IF(K50="","",VLOOKUP(K50,JADUAL!$D$4:$E$5,2))</f>
        <v/>
      </c>
    </row>
    <row r="51" spans="1:12">
      <c r="A51" s="4">
        <v>40</v>
      </c>
      <c r="B51" s="239" t="str">
        <f>IF(OR(F51=0,F51=""),"",'DAFTAR PELAJAR'!B47)</f>
        <v>AMIRUL HAKIMI BIN ANUAR</v>
      </c>
      <c r="C51" s="240" t="str">
        <f>IF(OR(F51=0,F51=""),"",'DAFTAR PELAJAR'!C47)</f>
        <v>4 MPI</v>
      </c>
      <c r="D51" s="241" t="str">
        <f>IF(OR(F51=0,F51=""),"",'DAFTAR PELAJAR'!D47)</f>
        <v>980925065831</v>
      </c>
      <c r="E51" s="240" t="str">
        <f>IF(OR(F51=0,F51=""),"",'DAFTAR PELAJAR'!E47)</f>
        <v>K591CMPI005</v>
      </c>
      <c r="F51" s="242">
        <f>IF(OR('DAFTAR PELAJAR'!J47=0,'DAFTAR PELAJAR'!J47=""),"",'DAFTAR PELAJAR'!J47)</f>
        <v>1</v>
      </c>
      <c r="G51" s="384" t="str">
        <f>IFERROR(AVERAGE('PB(TEORI)'!Q51,'PB(AMALI)'!Q51,'MARKAH PA+PB'!P52),"")</f>
        <v/>
      </c>
      <c r="H51" s="384" t="str">
        <f>IF(G51="","",VLOOKUP(G51,JADUAL!$D$4:$E$5,2))</f>
        <v/>
      </c>
      <c r="I51" s="384" t="str">
        <f>IFERROR(AVERAGE('PB(TEORI)'!AB51,'PB(AMALI)'!AB51,'MARKAH PA+PB'!Q52),"")</f>
        <v/>
      </c>
      <c r="J51" s="454" t="str">
        <f>IF(I51="","",VLOOKUP(I51,JADUAL!$D$4:$E$5,2))</f>
        <v/>
      </c>
      <c r="K51" s="483" t="str">
        <f>IFERROR(AVERAGE('PB(TEORI)'!AM51,'PB(AMALI)'!AM51,'MARKAH PA+PB'!R52),"")</f>
        <v/>
      </c>
      <c r="L51" s="395" t="str">
        <f>IF(K51="","",VLOOKUP(K51,JADUAL!$D$4:$E$5,2))</f>
        <v/>
      </c>
    </row>
    <row r="52" spans="1:12">
      <c r="A52" s="4">
        <v>41</v>
      </c>
      <c r="B52" s="239" t="str">
        <f>IF(OR(F52=0,F52=""),"",'DAFTAR PELAJAR'!B48)</f>
        <v>IZMA SYAMIMY NADIA BINTI MOHAMAD ZAINI</v>
      </c>
      <c r="C52" s="240" t="str">
        <f>IF(OR(F52=0,F52=""),"",'DAFTAR PELAJAR'!C48)</f>
        <v>4 MPI</v>
      </c>
      <c r="D52" s="241" t="str">
        <f>IF(OR(F52=0,F52=""),"",'DAFTAR PELAJAR'!D48)</f>
        <v>981128065884</v>
      </c>
      <c r="E52" s="240" t="str">
        <f>IF(OR(F52=0,F52=""),"",'DAFTAR PELAJAR'!E48)</f>
        <v>K591CMPI006</v>
      </c>
      <c r="F52" s="242">
        <f>IF(OR('DAFTAR PELAJAR'!J48=0,'DAFTAR PELAJAR'!J48=""),"",'DAFTAR PELAJAR'!J48)</f>
        <v>1</v>
      </c>
      <c r="G52" s="384" t="str">
        <f>IFERROR(AVERAGE('PB(TEORI)'!Q52,'PB(AMALI)'!Q52,'MARKAH PA+PB'!P53),"")</f>
        <v/>
      </c>
      <c r="H52" s="384" t="str">
        <f>IF(G52="","",VLOOKUP(G52,JADUAL!$D$4:$E$5,2))</f>
        <v/>
      </c>
      <c r="I52" s="384" t="str">
        <f>IFERROR(AVERAGE('PB(TEORI)'!AB52,'PB(AMALI)'!AB52,'MARKAH PA+PB'!Q53),"")</f>
        <v/>
      </c>
      <c r="J52" s="454" t="str">
        <f>IF(I52="","",VLOOKUP(I52,JADUAL!$D$4:$E$5,2))</f>
        <v/>
      </c>
      <c r="K52" s="483" t="str">
        <f>IFERROR(AVERAGE('PB(TEORI)'!AM52,'PB(AMALI)'!AM52,'MARKAH PA+PB'!R53),"")</f>
        <v/>
      </c>
      <c r="L52" s="395" t="str">
        <f>IF(K52="","",VLOOKUP(K52,JADUAL!$D$4:$E$5,2))</f>
        <v/>
      </c>
    </row>
    <row r="53" spans="1:12">
      <c r="A53" s="4">
        <v>42</v>
      </c>
      <c r="B53" s="239" t="str">
        <f>IF(OR(F53=0,F53=""),"",'DAFTAR PELAJAR'!B49)</f>
        <v>MOHAMAD AZRUL AMIN BIN AZMAN</v>
      </c>
      <c r="C53" s="240" t="str">
        <f>IF(OR(F53=0,F53=""),"",'DAFTAR PELAJAR'!C49)</f>
        <v>4 MPI</v>
      </c>
      <c r="D53" s="241" t="str">
        <f>IF(OR(F53=0,F53=""),"",'DAFTAR PELAJAR'!D49)</f>
        <v>980710065543</v>
      </c>
      <c r="E53" s="240" t="str">
        <f>IF(OR(F53=0,F53=""),"",'DAFTAR PELAJAR'!E49)</f>
        <v>K591CMPI008</v>
      </c>
      <c r="F53" s="242">
        <f>IF(OR('DAFTAR PELAJAR'!J49=0,'DAFTAR PELAJAR'!J49=""),"",'DAFTAR PELAJAR'!J49)</f>
        <v>1</v>
      </c>
      <c r="G53" s="384" t="str">
        <f>IFERROR(AVERAGE('PB(TEORI)'!Q53,'PB(AMALI)'!Q53,'MARKAH PA+PB'!P54),"")</f>
        <v/>
      </c>
      <c r="H53" s="384" t="str">
        <f>IF(G53="","",VLOOKUP(G53,JADUAL!$D$4:$E$5,2))</f>
        <v/>
      </c>
      <c r="I53" s="384" t="str">
        <f>IFERROR(AVERAGE('PB(TEORI)'!AB53,'PB(AMALI)'!AB53,'MARKAH PA+PB'!Q54),"")</f>
        <v/>
      </c>
      <c r="J53" s="454" t="str">
        <f>IF(I53="","",VLOOKUP(I53,JADUAL!$D$4:$E$5,2))</f>
        <v/>
      </c>
      <c r="K53" s="483" t="str">
        <f>IFERROR(AVERAGE('PB(TEORI)'!AM53,'PB(AMALI)'!AM53,'MARKAH PA+PB'!R54),"")</f>
        <v/>
      </c>
      <c r="L53" s="395" t="str">
        <f>IF(K53="","",VLOOKUP(K53,JADUAL!$D$4:$E$5,2))</f>
        <v/>
      </c>
    </row>
    <row r="54" spans="1:12">
      <c r="A54" s="4">
        <v>43</v>
      </c>
      <c r="B54" s="239" t="str">
        <f>IF(OR(F54=0,F54=""),"",'DAFTAR PELAJAR'!B50)</f>
        <v>MOHAMAD HAFIZ BIN KAMARUZZAMAN</v>
      </c>
      <c r="C54" s="240" t="str">
        <f>IF(OR(F54=0,F54=""),"",'DAFTAR PELAJAR'!C50)</f>
        <v>4 MPI</v>
      </c>
      <c r="D54" s="241" t="str">
        <f>IF(OR(F54=0,F54=""),"",'DAFTAR PELAJAR'!D50)</f>
        <v>981230065151</v>
      </c>
      <c r="E54" s="240" t="str">
        <f>IF(OR(F54=0,F54=""),"",'DAFTAR PELAJAR'!E50)</f>
        <v>K591CMPI009</v>
      </c>
      <c r="F54" s="242">
        <f>IF(OR('DAFTAR PELAJAR'!J50=0,'DAFTAR PELAJAR'!J50=""),"",'DAFTAR PELAJAR'!J50)</f>
        <v>1</v>
      </c>
      <c r="G54" s="384" t="str">
        <f>IFERROR(AVERAGE('PB(TEORI)'!Q54,'PB(AMALI)'!Q54,'MARKAH PA+PB'!P55),"")</f>
        <v/>
      </c>
      <c r="H54" s="384" t="str">
        <f>IF(G54="","",VLOOKUP(G54,JADUAL!$D$4:$E$5,2))</f>
        <v/>
      </c>
      <c r="I54" s="384" t="str">
        <f>IFERROR(AVERAGE('PB(TEORI)'!AB54,'PB(AMALI)'!AB54,'MARKAH PA+PB'!Q55),"")</f>
        <v/>
      </c>
      <c r="J54" s="454" t="str">
        <f>IF(I54="","",VLOOKUP(I54,JADUAL!$D$4:$E$5,2))</f>
        <v/>
      </c>
      <c r="K54" s="483" t="str">
        <f>IFERROR(AVERAGE('PB(TEORI)'!AM54,'PB(AMALI)'!AM54,'MARKAH PA+PB'!R55),"")</f>
        <v/>
      </c>
      <c r="L54" s="395" t="str">
        <f>IF(K54="","",VLOOKUP(K54,JADUAL!$D$4:$E$5,2))</f>
        <v/>
      </c>
    </row>
    <row r="55" spans="1:12">
      <c r="A55" s="4">
        <v>44</v>
      </c>
      <c r="B55" s="239" t="str">
        <f>IF(OR(F55=0,F55=""),"",'DAFTAR PELAJAR'!B51)</f>
        <v>MOHAMAD KHARUL NIZAM BIN MOHD ASRI</v>
      </c>
      <c r="C55" s="240" t="str">
        <f>IF(OR(F55=0,F55=""),"",'DAFTAR PELAJAR'!C51)</f>
        <v>4 MPI</v>
      </c>
      <c r="D55" s="241" t="str">
        <f>IF(OR(F55=0,F55=""),"",'DAFTAR PELAJAR'!D51)</f>
        <v>980813065511</v>
      </c>
      <c r="E55" s="240" t="str">
        <f>IF(OR(F55=0,F55=""),"",'DAFTAR PELAJAR'!E51)</f>
        <v>K591CMPI010</v>
      </c>
      <c r="F55" s="242">
        <f>IF(OR('DAFTAR PELAJAR'!J51=0,'DAFTAR PELAJAR'!J51=""),"",'DAFTAR PELAJAR'!J51)</f>
        <v>1</v>
      </c>
      <c r="G55" s="384" t="str">
        <f>IFERROR(AVERAGE('PB(TEORI)'!Q55,'PB(AMALI)'!Q55,'MARKAH PA+PB'!P56),"")</f>
        <v/>
      </c>
      <c r="H55" s="384" t="str">
        <f>IF(G55="","",VLOOKUP(G55,JADUAL!$D$4:$E$5,2))</f>
        <v/>
      </c>
      <c r="I55" s="384" t="str">
        <f>IFERROR(AVERAGE('PB(TEORI)'!AB55,'PB(AMALI)'!AB55,'MARKAH PA+PB'!Q56),"")</f>
        <v/>
      </c>
      <c r="J55" s="454" t="str">
        <f>IF(I55="","",VLOOKUP(I55,JADUAL!$D$4:$E$5,2))</f>
        <v/>
      </c>
      <c r="K55" s="483" t="str">
        <f>IFERROR(AVERAGE('PB(TEORI)'!AM55,'PB(AMALI)'!AM55,'MARKAH PA+PB'!R56),"")</f>
        <v/>
      </c>
      <c r="L55" s="395" t="str">
        <f>IF(K55="","",VLOOKUP(K55,JADUAL!$D$4:$E$5,2))</f>
        <v/>
      </c>
    </row>
    <row r="56" spans="1:12">
      <c r="A56" s="4">
        <v>45</v>
      </c>
      <c r="B56" s="239" t="str">
        <f>IF(OR(F56=0,F56=""),"",'DAFTAR PELAJAR'!B52)</f>
        <v>MOHAMAD SYAFIQ BIN RAHMAN</v>
      </c>
      <c r="C56" s="240" t="str">
        <f>IF(OR(F56=0,F56=""),"",'DAFTAR PELAJAR'!C52)</f>
        <v>4 MPI</v>
      </c>
      <c r="D56" s="241" t="str">
        <f>IF(OR(F56=0,F56=""),"",'DAFTAR PELAJAR'!D52)</f>
        <v>980324065481</v>
      </c>
      <c r="E56" s="240" t="str">
        <f>IF(OR(F56=0,F56=""),"",'DAFTAR PELAJAR'!E52)</f>
        <v>K591CMPI011</v>
      </c>
      <c r="F56" s="242">
        <f>IF(OR('DAFTAR PELAJAR'!J52=0,'DAFTAR PELAJAR'!J52=""),"",'DAFTAR PELAJAR'!J52)</f>
        <v>1</v>
      </c>
      <c r="G56" s="384" t="str">
        <f>IFERROR(AVERAGE('PB(TEORI)'!Q56,'PB(AMALI)'!Q56,'MARKAH PA+PB'!P57),"")</f>
        <v/>
      </c>
      <c r="H56" s="384" t="str">
        <f>IF(G56="","",VLOOKUP(G56,JADUAL!$D$4:$E$5,2))</f>
        <v/>
      </c>
      <c r="I56" s="384" t="str">
        <f>IFERROR(AVERAGE('PB(TEORI)'!AB56,'PB(AMALI)'!AB56,'MARKAH PA+PB'!Q57),"")</f>
        <v/>
      </c>
      <c r="J56" s="454" t="str">
        <f>IF(I56="","",VLOOKUP(I56,JADUAL!$D$4:$E$5,2))</f>
        <v/>
      </c>
      <c r="K56" s="483" t="str">
        <f>IFERROR(AVERAGE('PB(TEORI)'!AM56,'PB(AMALI)'!AM56,'MARKAH PA+PB'!R57),"")</f>
        <v/>
      </c>
      <c r="L56" s="395" t="str">
        <f>IF(K56="","",VLOOKUP(K56,JADUAL!$D$4:$E$5,2))</f>
        <v/>
      </c>
    </row>
    <row r="57" spans="1:12">
      <c r="A57" s="4">
        <v>46</v>
      </c>
      <c r="B57" s="239" t="str">
        <f>IF(OR(F57=0,F57=""),"",'DAFTAR PELAJAR'!B53)</f>
        <v>MOHAMMAD AIMAN BIN ABDUL HALIM</v>
      </c>
      <c r="C57" s="240" t="str">
        <f>IF(OR(F57=0,F57=""),"",'DAFTAR PELAJAR'!C53)</f>
        <v>4 MPI</v>
      </c>
      <c r="D57" s="241" t="str">
        <f>IF(OR(F57=0,F57=""),"",'DAFTAR PELAJAR'!D53)</f>
        <v>981122065939</v>
      </c>
      <c r="E57" s="240" t="str">
        <f>IF(OR(F57=0,F57=""),"",'DAFTAR PELAJAR'!E53)</f>
        <v>K591CMPI012</v>
      </c>
      <c r="F57" s="242">
        <f>IF(OR('DAFTAR PELAJAR'!J53=0,'DAFTAR PELAJAR'!J53=""),"",'DAFTAR PELAJAR'!J53)</f>
        <v>1</v>
      </c>
      <c r="G57" s="384" t="str">
        <f>IFERROR(AVERAGE('PB(TEORI)'!Q57,'PB(AMALI)'!Q57,'MARKAH PA+PB'!P58),"")</f>
        <v/>
      </c>
      <c r="H57" s="384" t="str">
        <f>IF(G57="","",VLOOKUP(G57,JADUAL!$D$4:$E$5,2))</f>
        <v/>
      </c>
      <c r="I57" s="384" t="str">
        <f>IFERROR(AVERAGE('PB(TEORI)'!AB57,'PB(AMALI)'!AB57,'MARKAH PA+PB'!Q58),"")</f>
        <v/>
      </c>
      <c r="J57" s="454" t="str">
        <f>IF(I57="","",VLOOKUP(I57,JADUAL!$D$4:$E$5,2))</f>
        <v/>
      </c>
      <c r="K57" s="483" t="str">
        <f>IFERROR(AVERAGE('PB(TEORI)'!AM57,'PB(AMALI)'!AM57,'MARKAH PA+PB'!R58),"")</f>
        <v/>
      </c>
      <c r="L57" s="395" t="str">
        <f>IF(K57="","",VLOOKUP(K57,JADUAL!$D$4:$E$5,2))</f>
        <v/>
      </c>
    </row>
    <row r="58" spans="1:12">
      <c r="A58" s="4">
        <v>47</v>
      </c>
      <c r="B58" s="239" t="str">
        <f>IF(OR(F58=0,F58=""),"",'DAFTAR PELAJAR'!B54)</f>
        <v>MOHAMMAD AMIRUL AMMAR BIN  AZIZAN</v>
      </c>
      <c r="C58" s="240" t="str">
        <f>IF(OR(F58=0,F58=""),"",'DAFTAR PELAJAR'!C54)</f>
        <v>4 MPI</v>
      </c>
      <c r="D58" s="241" t="str">
        <f>IF(OR(F58=0,F58=""),"",'DAFTAR PELAJAR'!D54)</f>
        <v>981030026553</v>
      </c>
      <c r="E58" s="240" t="str">
        <f>IF(OR(F58=0,F58=""),"",'DAFTAR PELAJAR'!E54)</f>
        <v>K591CMPI013</v>
      </c>
      <c r="F58" s="242">
        <f>IF(OR('DAFTAR PELAJAR'!J54=0,'DAFTAR PELAJAR'!J54=""),"",'DAFTAR PELAJAR'!J54)</f>
        <v>1</v>
      </c>
      <c r="G58" s="384" t="str">
        <f>IFERROR(AVERAGE('PB(TEORI)'!Q58,'PB(AMALI)'!Q58,'MARKAH PA+PB'!P59),"")</f>
        <v/>
      </c>
      <c r="H58" s="384" t="str">
        <f>IF(G58="","",VLOOKUP(G58,JADUAL!$D$4:$E$5,2))</f>
        <v/>
      </c>
      <c r="I58" s="384" t="str">
        <f>IFERROR(AVERAGE('PB(TEORI)'!AB58,'PB(AMALI)'!AB58,'MARKAH PA+PB'!Q59),"")</f>
        <v/>
      </c>
      <c r="J58" s="454" t="str">
        <f>IF(I58="","",VLOOKUP(I58,JADUAL!$D$4:$E$5,2))</f>
        <v/>
      </c>
      <c r="K58" s="483" t="str">
        <f>IFERROR(AVERAGE('PB(TEORI)'!AM58,'PB(AMALI)'!AM58,'MARKAH PA+PB'!R59),"")</f>
        <v/>
      </c>
      <c r="L58" s="395" t="str">
        <f>IF(K58="","",VLOOKUP(K58,JADUAL!$D$4:$E$5,2))</f>
        <v/>
      </c>
    </row>
    <row r="59" spans="1:12">
      <c r="A59" s="4">
        <v>48</v>
      </c>
      <c r="B59" s="239" t="str">
        <f>IF(OR(F59=0,F59=""),"",'DAFTAR PELAJAR'!B55)</f>
        <v>MOHD AFIZZUDIN BIN MASRAN</v>
      </c>
      <c r="C59" s="240" t="str">
        <f>IF(OR(F59=0,F59=""),"",'DAFTAR PELAJAR'!C55)</f>
        <v>4 MPI</v>
      </c>
      <c r="D59" s="241" t="str">
        <f>IF(OR(F59=0,F59=""),"",'DAFTAR PELAJAR'!D55)</f>
        <v>980615025041</v>
      </c>
      <c r="E59" s="240" t="str">
        <f>IF(OR(F59=0,F59=""),"",'DAFTAR PELAJAR'!E55)</f>
        <v>K591CMPI014</v>
      </c>
      <c r="F59" s="242">
        <f>IF(OR('DAFTAR PELAJAR'!J55=0,'DAFTAR PELAJAR'!J55=""),"",'DAFTAR PELAJAR'!J55)</f>
        <v>1</v>
      </c>
      <c r="G59" s="384" t="str">
        <f>IFERROR(AVERAGE('PB(TEORI)'!Q59,'PB(AMALI)'!Q59,'MARKAH PA+PB'!P60),"")</f>
        <v/>
      </c>
      <c r="H59" s="384" t="str">
        <f>IF(G59="","",VLOOKUP(G59,JADUAL!$D$4:$E$5,2))</f>
        <v/>
      </c>
      <c r="I59" s="384" t="str">
        <f>IFERROR(AVERAGE('PB(TEORI)'!AB59,'PB(AMALI)'!AB59,'MARKAH PA+PB'!Q60),"")</f>
        <v/>
      </c>
      <c r="J59" s="454" t="str">
        <f>IF(I59="","",VLOOKUP(I59,JADUAL!$D$4:$E$5,2))</f>
        <v/>
      </c>
      <c r="K59" s="483" t="str">
        <f>IFERROR(AVERAGE('PB(TEORI)'!AM59,'PB(AMALI)'!AM59,'MARKAH PA+PB'!R60),"")</f>
        <v/>
      </c>
      <c r="L59" s="395" t="str">
        <f>IF(K59="","",VLOOKUP(K59,JADUAL!$D$4:$E$5,2))</f>
        <v/>
      </c>
    </row>
    <row r="60" spans="1:12">
      <c r="A60" s="4">
        <v>49</v>
      </c>
      <c r="B60" s="239" t="str">
        <f>IF(OR(F60=0,F60=""),"",'DAFTAR PELAJAR'!B56)</f>
        <v>MUHAMAD HAZIQ IRFAN BIN HISHAMUDDIN</v>
      </c>
      <c r="C60" s="240" t="str">
        <f>IF(OR(F60=0,F60=""),"",'DAFTAR PELAJAR'!C56)</f>
        <v>4 MPI</v>
      </c>
      <c r="D60" s="241" t="str">
        <f>IF(OR(F60=0,F60=""),"",'DAFTAR PELAJAR'!D56)</f>
        <v>980816025355</v>
      </c>
      <c r="E60" s="240" t="str">
        <f>IF(OR(F60=0,F60=""),"",'DAFTAR PELAJAR'!E56)</f>
        <v>K591CMPI016</v>
      </c>
      <c r="F60" s="242">
        <f>IF(OR('DAFTAR PELAJAR'!J56=0,'DAFTAR PELAJAR'!J56=""),"",'DAFTAR PELAJAR'!J56)</f>
        <v>1</v>
      </c>
      <c r="G60" s="384" t="str">
        <f>IFERROR(AVERAGE('PB(TEORI)'!Q60,'PB(AMALI)'!Q60,'MARKAH PA+PB'!P61),"")</f>
        <v/>
      </c>
      <c r="H60" s="384" t="str">
        <f>IF(G60="","",VLOOKUP(G60,JADUAL!$D$4:$E$5,2))</f>
        <v/>
      </c>
      <c r="I60" s="384" t="str">
        <f>IFERROR(AVERAGE('PB(TEORI)'!AB60,'PB(AMALI)'!AB60,'MARKAH PA+PB'!Q61),"")</f>
        <v/>
      </c>
      <c r="J60" s="454" t="str">
        <f>IF(I60="","",VLOOKUP(I60,JADUAL!$D$4:$E$5,2))</f>
        <v/>
      </c>
      <c r="K60" s="483" t="str">
        <f>IFERROR(AVERAGE('PB(TEORI)'!AM60,'PB(AMALI)'!AM60,'MARKAH PA+PB'!R61),"")</f>
        <v/>
      </c>
      <c r="L60" s="395" t="str">
        <f>IF(K60="","",VLOOKUP(K60,JADUAL!$D$4:$E$5,2))</f>
        <v/>
      </c>
    </row>
    <row r="61" spans="1:12">
      <c r="A61" s="4">
        <v>50</v>
      </c>
      <c r="B61" s="239" t="str">
        <f>IF(OR(F61=0,F61=""),"",'DAFTAR PELAJAR'!B57)</f>
        <v/>
      </c>
      <c r="C61" s="240" t="str">
        <f>IF(OR(F61=0,F61=""),"",'DAFTAR PELAJAR'!C57)</f>
        <v/>
      </c>
      <c r="D61" s="241" t="str">
        <f>IF(OR(F61=0,F61=""),"",'DAFTAR PELAJAR'!D57)</f>
        <v/>
      </c>
      <c r="E61" s="240" t="str">
        <f>IF(OR(F61=0,F61=""),"",'DAFTAR PELAJAR'!E57)</f>
        <v/>
      </c>
      <c r="F61" s="242" t="str">
        <f>IF(OR('DAFTAR PELAJAR'!J57=0,'DAFTAR PELAJAR'!J57=""),"",'DAFTAR PELAJAR'!J57)</f>
        <v/>
      </c>
      <c r="G61" s="384" t="str">
        <f>IFERROR(AVERAGE('PB(TEORI)'!Q61,'PB(AMALI)'!Q61,'MARKAH PA+PB'!P62),"")</f>
        <v/>
      </c>
      <c r="H61" s="384" t="str">
        <f>IF(G61="","",VLOOKUP(G61,JADUAL!$D$4:$E$5,2))</f>
        <v/>
      </c>
      <c r="I61" s="384" t="str">
        <f>IFERROR(AVERAGE('PB(TEORI)'!AB61,'PB(AMALI)'!AB61,'MARKAH PA+PB'!Q62),"")</f>
        <v/>
      </c>
      <c r="J61" s="454" t="str">
        <f>IF(I61="","",VLOOKUP(I61,JADUAL!$D$4:$E$5,2))</f>
        <v/>
      </c>
      <c r="K61" s="483" t="str">
        <f>IFERROR(AVERAGE('PB(TEORI)'!AM61,'PB(AMALI)'!AM61,'MARKAH PA+PB'!R62),"")</f>
        <v/>
      </c>
      <c r="L61" s="395" t="str">
        <f>IF(K61="","",VLOOKUP(K61,JADUAL!$D$4:$E$5,2))</f>
        <v/>
      </c>
    </row>
    <row r="62" spans="1:12">
      <c r="A62" s="4">
        <v>51</v>
      </c>
      <c r="B62" s="239" t="str">
        <f>IF(OR(F62=0,F62=""),"",'DAFTAR PELAJAR'!B58)</f>
        <v>MUHAMMAD ALIFF AIDIL BIN MUHAMMAD RAHIM</v>
      </c>
      <c r="C62" s="240" t="str">
        <f>IF(OR(F62=0,F62=""),"",'DAFTAR PELAJAR'!C58)</f>
        <v>4 MPI</v>
      </c>
      <c r="D62" s="241" t="str">
        <f>IF(OR(F62=0,F62=""),"",'DAFTAR PELAJAR'!D58)</f>
        <v>981109106249</v>
      </c>
      <c r="E62" s="240" t="str">
        <f>IF(OR(F62=0,F62=""),"",'DAFTAR PELAJAR'!E58)</f>
        <v>K591CMPI019</v>
      </c>
      <c r="F62" s="242">
        <f>IF(OR('DAFTAR PELAJAR'!J58=0,'DAFTAR PELAJAR'!J58=""),"",'DAFTAR PELAJAR'!J58)</f>
        <v>1</v>
      </c>
      <c r="G62" s="384" t="str">
        <f>IFERROR(AVERAGE('PB(TEORI)'!Q62,'PB(AMALI)'!Q62,'MARKAH PA+PB'!P63),"")</f>
        <v/>
      </c>
      <c r="H62" s="384" t="str">
        <f>IF(G62="","",VLOOKUP(G62,JADUAL!$D$4:$E$5,2))</f>
        <v/>
      </c>
      <c r="I62" s="384" t="str">
        <f>IFERROR(AVERAGE('PB(TEORI)'!AB62,'PB(AMALI)'!AB62,'MARKAH PA+PB'!Q63),"")</f>
        <v/>
      </c>
      <c r="J62" s="454" t="str">
        <f>IF(I62="","",VLOOKUP(I62,JADUAL!$D$4:$E$5,2))</f>
        <v/>
      </c>
      <c r="K62" s="483" t="str">
        <f>IFERROR(AVERAGE('PB(TEORI)'!AM62,'PB(AMALI)'!AM62,'MARKAH PA+PB'!R63),"")</f>
        <v/>
      </c>
      <c r="L62" s="395" t="str">
        <f>IF(K62="","",VLOOKUP(K62,JADUAL!$D$4:$E$5,2))</f>
        <v/>
      </c>
    </row>
    <row r="63" spans="1:12">
      <c r="A63" s="4">
        <v>52</v>
      </c>
      <c r="B63" s="239" t="str">
        <f>IF(OR(F63=0,F63=""),"",'DAFTAR PELAJAR'!B59)</f>
        <v>MUHAMMAD FARID BIN ZAKRI</v>
      </c>
      <c r="C63" s="240" t="str">
        <f>IF(OR(F63=0,F63=""),"",'DAFTAR PELAJAR'!C59)</f>
        <v>4 MPI</v>
      </c>
      <c r="D63" s="241" t="str">
        <f>IF(OR(F63=0,F63=""),"",'DAFTAR PELAJAR'!D59)</f>
        <v>980524065785</v>
      </c>
      <c r="E63" s="240" t="str">
        <f>IF(OR(F63=0,F63=""),"",'DAFTAR PELAJAR'!E59)</f>
        <v>K591CMPI020</v>
      </c>
      <c r="F63" s="242">
        <f>IF(OR('DAFTAR PELAJAR'!J59=0,'DAFTAR PELAJAR'!J59=""),"",'DAFTAR PELAJAR'!J59)</f>
        <v>1</v>
      </c>
      <c r="G63" s="384" t="str">
        <f>IFERROR(AVERAGE('PB(TEORI)'!Q63,'PB(AMALI)'!Q63,'MARKAH PA+PB'!P64),"")</f>
        <v/>
      </c>
      <c r="H63" s="384" t="str">
        <f>IF(G63="","",VLOOKUP(G63,JADUAL!$D$4:$E$5,2))</f>
        <v/>
      </c>
      <c r="I63" s="384" t="str">
        <f>IFERROR(AVERAGE('PB(TEORI)'!AB63,'PB(AMALI)'!AB63,'MARKAH PA+PB'!Q64),"")</f>
        <v/>
      </c>
      <c r="J63" s="454" t="str">
        <f>IF(I63="","",VLOOKUP(I63,JADUAL!$D$4:$E$5,2))</f>
        <v/>
      </c>
      <c r="K63" s="483" t="str">
        <f>IFERROR(AVERAGE('PB(TEORI)'!AM63,'PB(AMALI)'!AM63,'MARKAH PA+PB'!R64),"")</f>
        <v/>
      </c>
      <c r="L63" s="395" t="str">
        <f>IF(K63="","",VLOOKUP(K63,JADUAL!$D$4:$E$5,2))</f>
        <v/>
      </c>
    </row>
    <row r="64" spans="1:12">
      <c r="A64" s="4">
        <v>53</v>
      </c>
      <c r="B64" s="239" t="str">
        <f>IF(OR(F64=0,F64=""),"",'DAFTAR PELAJAR'!B60)</f>
        <v>MUHAMMAD IRSYADUDDIN BIN AHMAD SHALABAY</v>
      </c>
      <c r="C64" s="240" t="str">
        <f>IF(OR(F64=0,F64=""),"",'DAFTAR PELAJAR'!C60)</f>
        <v>4 MPI</v>
      </c>
      <c r="D64" s="241" t="str">
        <f>IF(OR(F64=0,F64=""),"",'DAFTAR PELAJAR'!D60)</f>
        <v>980504016513</v>
      </c>
      <c r="E64" s="240" t="str">
        <f>IF(OR(F64=0,F64=""),"",'DAFTAR PELAJAR'!E60)</f>
        <v>K591CMPI021</v>
      </c>
      <c r="F64" s="242">
        <f>IF(OR('DAFTAR PELAJAR'!J60=0,'DAFTAR PELAJAR'!J60=""),"",'DAFTAR PELAJAR'!J60)</f>
        <v>1</v>
      </c>
      <c r="G64" s="384" t="str">
        <f>IFERROR(AVERAGE('PB(TEORI)'!Q64,'PB(AMALI)'!Q64,'MARKAH PA+PB'!P65),"")</f>
        <v/>
      </c>
      <c r="H64" s="384" t="str">
        <f>IF(G64="","",VLOOKUP(G64,JADUAL!$D$4:$E$5,2))</f>
        <v/>
      </c>
      <c r="I64" s="384" t="str">
        <f>IFERROR(AVERAGE('PB(TEORI)'!AB64,'PB(AMALI)'!AB64,'MARKAH PA+PB'!Q65),"")</f>
        <v/>
      </c>
      <c r="J64" s="454" t="str">
        <f>IF(I64="","",VLOOKUP(I64,JADUAL!$D$4:$E$5,2))</f>
        <v/>
      </c>
      <c r="K64" s="483" t="str">
        <f>IFERROR(AVERAGE('PB(TEORI)'!AM64,'PB(AMALI)'!AM64,'MARKAH PA+PB'!R65),"")</f>
        <v/>
      </c>
      <c r="L64" s="395" t="str">
        <f>IF(K64="","",VLOOKUP(K64,JADUAL!$D$4:$E$5,2))</f>
        <v/>
      </c>
    </row>
    <row r="65" spans="1:12">
      <c r="A65" s="4">
        <v>54</v>
      </c>
      <c r="B65" s="239" t="str">
        <f>IF(OR(F65=0,F65=""),"",'DAFTAR PELAJAR'!B61)</f>
        <v>MUHAMMAD ZULFADZLI BIN JAMALUDDIN</v>
      </c>
      <c r="C65" s="240" t="str">
        <f>IF(OR(F65=0,F65=""),"",'DAFTAR PELAJAR'!C61)</f>
        <v>4 MPI</v>
      </c>
      <c r="D65" s="241" t="str">
        <f>IF(OR(F65=0,F65=""),"",'DAFTAR PELAJAR'!D61)</f>
        <v>980910106477</v>
      </c>
      <c r="E65" s="240" t="str">
        <f>IF(OR(F65=0,F65=""),"",'DAFTAR PELAJAR'!E61)</f>
        <v>K591CMPI023</v>
      </c>
      <c r="F65" s="242">
        <f>IF(OR('DAFTAR PELAJAR'!J61=0,'DAFTAR PELAJAR'!J61=""),"",'DAFTAR PELAJAR'!J61)</f>
        <v>1</v>
      </c>
      <c r="G65" s="384" t="str">
        <f>IFERROR(AVERAGE('PB(TEORI)'!Q65,'PB(AMALI)'!Q65,'MARKAH PA+PB'!P66),"")</f>
        <v/>
      </c>
      <c r="H65" s="384" t="str">
        <f>IF(G65="","",VLOOKUP(G65,JADUAL!$D$4:$E$5,2))</f>
        <v/>
      </c>
      <c r="I65" s="384" t="str">
        <f>IFERROR(AVERAGE('PB(TEORI)'!AB65,'PB(AMALI)'!AB65,'MARKAH PA+PB'!Q66),"")</f>
        <v/>
      </c>
      <c r="J65" s="454" t="str">
        <f>IF(I65="","",VLOOKUP(I65,JADUAL!$D$4:$E$5,2))</f>
        <v/>
      </c>
      <c r="K65" s="483" t="str">
        <f>IFERROR(AVERAGE('PB(TEORI)'!AM65,'PB(AMALI)'!AM65,'MARKAH PA+PB'!R66),"")</f>
        <v/>
      </c>
      <c r="L65" s="395" t="str">
        <f>IF(K65="","",VLOOKUP(K65,JADUAL!$D$4:$E$5,2))</f>
        <v/>
      </c>
    </row>
    <row r="66" spans="1:12">
      <c r="A66" s="4">
        <v>55</v>
      </c>
      <c r="B66" s="239" t="str">
        <f>IF(OR(F66=0,F66=""),"",'DAFTAR PELAJAR'!B62)</f>
        <v/>
      </c>
      <c r="C66" s="240" t="str">
        <f>IF(OR(F66=0,F66=""),"",'DAFTAR PELAJAR'!C62)</f>
        <v/>
      </c>
      <c r="D66" s="241" t="str">
        <f>IF(OR(F66=0,F66=""),"",'DAFTAR PELAJAR'!D62)</f>
        <v/>
      </c>
      <c r="E66" s="240" t="str">
        <f>IF(OR(F66=0,F66=""),"",'DAFTAR PELAJAR'!E62)</f>
        <v/>
      </c>
      <c r="F66" s="242" t="str">
        <f>IF(OR('DAFTAR PELAJAR'!J62=0,'DAFTAR PELAJAR'!J62=""),"",'DAFTAR PELAJAR'!J62)</f>
        <v/>
      </c>
      <c r="G66" s="384" t="str">
        <f>IFERROR(AVERAGE('PB(TEORI)'!Q66,'PB(AMALI)'!Q66,'MARKAH PA+PB'!P67),"")</f>
        <v/>
      </c>
      <c r="H66" s="384" t="str">
        <f>IF(G66="","",VLOOKUP(G66,JADUAL!$D$4:$E$5,2))</f>
        <v/>
      </c>
      <c r="I66" s="384" t="str">
        <f>IFERROR(AVERAGE('PB(TEORI)'!AB66,'PB(AMALI)'!AB66,'MARKAH PA+PB'!Q67),"")</f>
        <v/>
      </c>
      <c r="J66" s="454" t="str">
        <f>IF(I66="","",VLOOKUP(I66,JADUAL!$D$4:$E$5,2))</f>
        <v/>
      </c>
      <c r="K66" s="483" t="str">
        <f>IFERROR(AVERAGE('PB(TEORI)'!AM66,'PB(AMALI)'!AM66,'MARKAH PA+PB'!R67),"")</f>
        <v/>
      </c>
      <c r="L66" s="395" t="str">
        <f>IF(K66="","",VLOOKUP(K66,JADUAL!$D$4:$E$5,2))</f>
        <v/>
      </c>
    </row>
    <row r="67" spans="1:12">
      <c r="A67" s="4">
        <v>56</v>
      </c>
      <c r="B67" s="239" t="str">
        <f>IF(OR(F67=0,F67=""),"",'DAFTAR PELAJAR'!B63)</f>
        <v>AZUA NATASYA BINTI SHA'ARI</v>
      </c>
      <c r="C67" s="240" t="str">
        <f>IF(OR(F67=0,F67=""),"",'DAFTAR PELAJAR'!C63)</f>
        <v>4 MPP</v>
      </c>
      <c r="D67" s="241" t="str">
        <f>IF(OR(F67=0,F67=""),"",'DAFTAR PELAJAR'!D63)</f>
        <v>981201065638</v>
      </c>
      <c r="E67" s="240" t="str">
        <f>IF(OR(F67=0,F67=""),"",'DAFTAR PELAJAR'!E63)</f>
        <v>K591CMPP003</v>
      </c>
      <c r="F67" s="242">
        <f>IF(OR('DAFTAR PELAJAR'!J63=0,'DAFTAR PELAJAR'!J63=""),"",'DAFTAR PELAJAR'!J63)</f>
        <v>1</v>
      </c>
      <c r="G67" s="384" t="str">
        <f>IFERROR(AVERAGE('PB(TEORI)'!Q67,'PB(AMALI)'!Q67,'MARKAH PA+PB'!P68),"")</f>
        <v/>
      </c>
      <c r="H67" s="384" t="str">
        <f>IF(G67="","",VLOOKUP(G67,JADUAL!$D$4:$E$5,2))</f>
        <v/>
      </c>
      <c r="I67" s="384" t="str">
        <f>IFERROR(AVERAGE('PB(TEORI)'!AB67,'PB(AMALI)'!AB67,'MARKAH PA+PB'!Q68),"")</f>
        <v/>
      </c>
      <c r="J67" s="454" t="str">
        <f>IF(I67="","",VLOOKUP(I67,JADUAL!$D$4:$E$5,2))</f>
        <v/>
      </c>
      <c r="K67" s="483" t="str">
        <f>IFERROR(AVERAGE('PB(TEORI)'!AM67,'PB(AMALI)'!AM67,'MARKAH PA+PB'!R68),"")</f>
        <v/>
      </c>
      <c r="L67" s="395" t="str">
        <f>IF(K67="","",VLOOKUP(K67,JADUAL!$D$4:$E$5,2))</f>
        <v/>
      </c>
    </row>
    <row r="68" spans="1:12">
      <c r="A68" s="4">
        <v>57</v>
      </c>
      <c r="B68" s="239" t="str">
        <f>IF(OR(F68=0,F68=""),"",'DAFTAR PELAJAR'!B64)</f>
        <v>DANIAL FAKHRI BIN ADNAN</v>
      </c>
      <c r="C68" s="240" t="str">
        <f>IF(OR(F68=0,F68=""),"",'DAFTAR PELAJAR'!C64)</f>
        <v>4 MPP</v>
      </c>
      <c r="D68" s="241" t="str">
        <f>IF(OR(F68=0,F68=""),"",'DAFTAR PELAJAR'!D64)</f>
        <v>980306065541</v>
      </c>
      <c r="E68" s="240" t="str">
        <f>IF(OR(F68=0,F68=""),"",'DAFTAR PELAJAR'!E64)</f>
        <v>K591CMPP005</v>
      </c>
      <c r="F68" s="242">
        <f>IF(OR('DAFTAR PELAJAR'!J64=0,'DAFTAR PELAJAR'!J64=""),"",'DAFTAR PELAJAR'!J64)</f>
        <v>1</v>
      </c>
      <c r="G68" s="384" t="str">
        <f>IFERROR(AVERAGE('PB(TEORI)'!Q68,'PB(AMALI)'!Q68,'MARKAH PA+PB'!P69),"")</f>
        <v/>
      </c>
      <c r="H68" s="384" t="str">
        <f>IF(G68="","",VLOOKUP(G68,JADUAL!$D$4:$E$5,2))</f>
        <v/>
      </c>
      <c r="I68" s="384" t="str">
        <f>IFERROR(AVERAGE('PB(TEORI)'!AB68,'PB(AMALI)'!AB68,'MARKAH PA+PB'!Q69),"")</f>
        <v/>
      </c>
      <c r="J68" s="454" t="str">
        <f>IF(I68="","",VLOOKUP(I68,JADUAL!$D$4:$E$5,2))</f>
        <v/>
      </c>
      <c r="K68" s="483" t="str">
        <f>IFERROR(AVERAGE('PB(TEORI)'!AM68,'PB(AMALI)'!AM68,'MARKAH PA+PB'!R69),"")</f>
        <v/>
      </c>
      <c r="L68" s="395" t="str">
        <f>IF(K68="","",VLOOKUP(K68,JADUAL!$D$4:$E$5,2))</f>
        <v/>
      </c>
    </row>
    <row r="69" spans="1:12">
      <c r="A69" s="4">
        <v>58</v>
      </c>
      <c r="B69" s="239" t="str">
        <f>IF(OR(F69=0,F69=""),"",'DAFTAR PELAJAR'!B65)</f>
        <v>FARHAN HADI BIN YAHYA</v>
      </c>
      <c r="C69" s="240" t="str">
        <f>IF(OR(F69=0,F69=""),"",'DAFTAR PELAJAR'!C65)</f>
        <v>4 MPP</v>
      </c>
      <c r="D69" s="241" t="str">
        <f>IF(OR(F69=0,F69=""),"",'DAFTAR PELAJAR'!D65)</f>
        <v>980620065603</v>
      </c>
      <c r="E69" s="240" t="str">
        <f>IF(OR(F69=0,F69=""),"",'DAFTAR PELAJAR'!E65)</f>
        <v>K591CMPP006</v>
      </c>
      <c r="F69" s="242">
        <f>IF(OR('DAFTAR PELAJAR'!J65=0,'DAFTAR PELAJAR'!J65=""),"",'DAFTAR PELAJAR'!J65)</f>
        <v>1</v>
      </c>
      <c r="G69" s="384" t="str">
        <f>IFERROR(AVERAGE('PB(TEORI)'!Q69,'PB(AMALI)'!Q69,'MARKAH PA+PB'!P70),"")</f>
        <v/>
      </c>
      <c r="H69" s="384" t="str">
        <f>IF(G69="","",VLOOKUP(G69,JADUAL!$D$4:$E$5,2))</f>
        <v/>
      </c>
      <c r="I69" s="384" t="str">
        <f>IFERROR(AVERAGE('PB(TEORI)'!AB69,'PB(AMALI)'!AB69,'MARKAH PA+PB'!Q70),"")</f>
        <v/>
      </c>
      <c r="J69" s="454" t="str">
        <f>IF(I69="","",VLOOKUP(I69,JADUAL!$D$4:$E$5,2))</f>
        <v/>
      </c>
      <c r="K69" s="483" t="str">
        <f>IFERROR(AVERAGE('PB(TEORI)'!AM69,'PB(AMALI)'!AM69,'MARKAH PA+PB'!R70),"")</f>
        <v/>
      </c>
      <c r="L69" s="395" t="str">
        <f>IF(K69="","",VLOOKUP(K69,JADUAL!$D$4:$E$5,2))</f>
        <v/>
      </c>
    </row>
    <row r="70" spans="1:12">
      <c r="A70" s="4">
        <v>59</v>
      </c>
      <c r="B70" s="239" t="str">
        <f>IF(OR(F70=0,F70=""),"",'DAFTAR PELAJAR'!B66)</f>
        <v>MOHAMAD IZZAT AMIR BIN ABDULLAH</v>
      </c>
      <c r="C70" s="240" t="str">
        <f>IF(OR(F70=0,F70=""),"",'DAFTAR PELAJAR'!C66)</f>
        <v>4 MPP</v>
      </c>
      <c r="D70" s="241" t="str">
        <f>IF(OR(F70=0,F70=""),"",'DAFTAR PELAJAR'!D66)</f>
        <v>980408065243</v>
      </c>
      <c r="E70" s="240" t="str">
        <f>IF(OR(F70=0,F70=""),"",'DAFTAR PELAJAR'!E66)</f>
        <v>K591CMPP009</v>
      </c>
      <c r="F70" s="242">
        <f>IF(OR('DAFTAR PELAJAR'!J66=0,'DAFTAR PELAJAR'!J66=""),"",'DAFTAR PELAJAR'!J66)</f>
        <v>1</v>
      </c>
      <c r="G70" s="384" t="str">
        <f>IFERROR(AVERAGE('PB(TEORI)'!Q70,'PB(AMALI)'!Q70,'MARKAH PA+PB'!P71),"")</f>
        <v/>
      </c>
      <c r="H70" s="384" t="str">
        <f>IF(G70="","",VLOOKUP(G70,JADUAL!$D$4:$E$5,2))</f>
        <v/>
      </c>
      <c r="I70" s="384" t="str">
        <f>IFERROR(AVERAGE('PB(TEORI)'!AB70,'PB(AMALI)'!AB70,'MARKAH PA+PB'!Q71),"")</f>
        <v/>
      </c>
      <c r="J70" s="454" t="str">
        <f>IF(I70="","",VLOOKUP(I70,JADUAL!$D$4:$E$5,2))</f>
        <v/>
      </c>
      <c r="K70" s="483" t="str">
        <f>IFERROR(AVERAGE('PB(TEORI)'!AM70,'PB(AMALI)'!AM70,'MARKAH PA+PB'!R71),"")</f>
        <v/>
      </c>
      <c r="L70" s="395" t="str">
        <f>IF(K70="","",VLOOKUP(K70,JADUAL!$D$4:$E$5,2))</f>
        <v/>
      </c>
    </row>
    <row r="71" spans="1:12">
      <c r="A71" s="4">
        <v>60</v>
      </c>
      <c r="B71" s="239" t="str">
        <f>IF(OR(F71=0,F71=""),"",'DAFTAR PELAJAR'!B67)</f>
        <v>MOHAMAD KHAIRI BIN YUSRY</v>
      </c>
      <c r="C71" s="240" t="str">
        <f>IF(OR(F71=0,F71=""),"",'DAFTAR PELAJAR'!C67)</f>
        <v>4 MPP</v>
      </c>
      <c r="D71" s="241" t="str">
        <f>IF(OR(F71=0,F71=""),"",'DAFTAR PELAJAR'!D67)</f>
        <v>981110036233</v>
      </c>
      <c r="E71" s="240" t="str">
        <f>IF(OR(F71=0,F71=""),"",'DAFTAR PELAJAR'!E67)</f>
        <v>K591CMPP010</v>
      </c>
      <c r="F71" s="242">
        <f>IF(OR('DAFTAR PELAJAR'!J67=0,'DAFTAR PELAJAR'!J67=""),"",'DAFTAR PELAJAR'!J67)</f>
        <v>1</v>
      </c>
      <c r="G71" s="384" t="str">
        <f>IFERROR(AVERAGE('PB(TEORI)'!Q71,'PB(AMALI)'!Q71,'MARKAH PA+PB'!P72),"")</f>
        <v/>
      </c>
      <c r="H71" s="384" t="str">
        <f>IF(G71="","",VLOOKUP(G71,JADUAL!$D$4:$E$5,2))</f>
        <v/>
      </c>
      <c r="I71" s="384" t="str">
        <f>IFERROR(AVERAGE('PB(TEORI)'!AB71,'PB(AMALI)'!AB71,'MARKAH PA+PB'!Q72),"")</f>
        <v/>
      </c>
      <c r="J71" s="454" t="str">
        <f>IF(I71="","",VLOOKUP(I71,JADUAL!$D$4:$E$5,2))</f>
        <v/>
      </c>
      <c r="K71" s="483" t="str">
        <f>IFERROR(AVERAGE('PB(TEORI)'!AM71,'PB(AMALI)'!AM71,'MARKAH PA+PB'!R72),"")</f>
        <v/>
      </c>
      <c r="L71" s="395" t="str">
        <f>IF(K71="","",VLOOKUP(K71,JADUAL!$D$4:$E$5,2))</f>
        <v/>
      </c>
    </row>
    <row r="72" spans="1:12">
      <c r="A72" s="4">
        <v>61</v>
      </c>
      <c r="B72" s="239" t="str">
        <f>IF(OR(F72=0,F72=""),"",'DAFTAR PELAJAR'!B68)</f>
        <v>MOHAMAD LOKMAN AL-HAKIM BIN KAMARUDDIN</v>
      </c>
      <c r="C72" s="240" t="str">
        <f>IF(OR(F72=0,F72=""),"",'DAFTAR PELAJAR'!C68)</f>
        <v>4 MPP</v>
      </c>
      <c r="D72" s="241" t="str">
        <f>IF(OR(F72=0,F72=""),"",'DAFTAR PELAJAR'!D68)</f>
        <v>981115065957</v>
      </c>
      <c r="E72" s="240" t="str">
        <f>IF(OR(F72=0,F72=""),"",'DAFTAR PELAJAR'!E68)</f>
        <v>K591CMPP011</v>
      </c>
      <c r="F72" s="242">
        <f>IF(OR('DAFTAR PELAJAR'!J68=0,'DAFTAR PELAJAR'!J68=""),"",'DAFTAR PELAJAR'!J68)</f>
        <v>1</v>
      </c>
      <c r="G72" s="384" t="str">
        <f>IFERROR(AVERAGE('PB(TEORI)'!Q72,'PB(AMALI)'!Q72,'MARKAH PA+PB'!P73),"")</f>
        <v/>
      </c>
      <c r="H72" s="384" t="str">
        <f>IF(G72="","",VLOOKUP(G72,JADUAL!$D$4:$E$5,2))</f>
        <v/>
      </c>
      <c r="I72" s="384" t="str">
        <f>IFERROR(AVERAGE('PB(TEORI)'!AB72,'PB(AMALI)'!AB72,'MARKAH PA+PB'!Q73),"")</f>
        <v/>
      </c>
      <c r="J72" s="454" t="str">
        <f>IF(I72="","",VLOOKUP(I72,JADUAL!$D$4:$E$5,2))</f>
        <v/>
      </c>
      <c r="K72" s="483" t="str">
        <f>IFERROR(AVERAGE('PB(TEORI)'!AM72,'PB(AMALI)'!AM72,'MARKAH PA+PB'!R73),"")</f>
        <v/>
      </c>
      <c r="L72" s="395" t="str">
        <f>IF(K72="","",VLOOKUP(K72,JADUAL!$D$4:$E$5,2))</f>
        <v/>
      </c>
    </row>
    <row r="73" spans="1:12">
      <c r="A73" s="4">
        <v>62</v>
      </c>
      <c r="B73" s="239" t="str">
        <f>IF(OR(F73=0,F73=""),"",'DAFTAR PELAJAR'!B69)</f>
        <v>MOHAMAD NAZIRUL NAJMI BIN MOHD HARANI</v>
      </c>
      <c r="C73" s="240" t="str">
        <f>IF(OR(F73=0,F73=""),"",'DAFTAR PELAJAR'!C69)</f>
        <v>4 MPP</v>
      </c>
      <c r="D73" s="241">
        <f>IF(OR(F73=0,F73=""),"",'DAFTAR PELAJAR'!D69)</f>
        <v>980621385019</v>
      </c>
      <c r="E73" s="240" t="str">
        <f>IF(OR(F73=0,F73=""),"",'DAFTAR PELAJAR'!E69)</f>
        <v>K591CMPP012</v>
      </c>
      <c r="F73" s="242">
        <f>IF(OR('DAFTAR PELAJAR'!J69=0,'DAFTAR PELAJAR'!J69=""),"",'DAFTAR PELAJAR'!J69)</f>
        <v>1</v>
      </c>
      <c r="G73" s="384" t="str">
        <f>IFERROR(AVERAGE('PB(TEORI)'!Q73,'PB(AMALI)'!Q73,'MARKAH PA+PB'!P74),"")</f>
        <v/>
      </c>
      <c r="H73" s="384" t="str">
        <f>IF(G73="","",VLOOKUP(G73,JADUAL!$D$4:$E$5,2))</f>
        <v/>
      </c>
      <c r="I73" s="384" t="str">
        <f>IFERROR(AVERAGE('PB(TEORI)'!AB73,'PB(AMALI)'!AB73,'MARKAH PA+PB'!Q74),"")</f>
        <v/>
      </c>
      <c r="J73" s="454" t="str">
        <f>IF(I73="","",VLOOKUP(I73,JADUAL!$D$4:$E$5,2))</f>
        <v/>
      </c>
      <c r="K73" s="483" t="str">
        <f>IFERROR(AVERAGE('PB(TEORI)'!AM73,'PB(AMALI)'!AM73,'MARKAH PA+PB'!R74),"")</f>
        <v/>
      </c>
      <c r="L73" s="395" t="str">
        <f>IF(K73="","",VLOOKUP(K73,JADUAL!$D$4:$E$5,2))</f>
        <v/>
      </c>
    </row>
    <row r="74" spans="1:12">
      <c r="A74" s="4">
        <v>63</v>
      </c>
      <c r="B74" s="239" t="str">
        <f>IF(OR(F74=0,F74=""),"",'DAFTAR PELAJAR'!B70)</f>
        <v>MOHAMAD SHAH FARIQ BIN SHARUDIN</v>
      </c>
      <c r="C74" s="240" t="str">
        <f>IF(OR(F74=0,F74=""),"",'DAFTAR PELAJAR'!C70)</f>
        <v>4 MPP</v>
      </c>
      <c r="D74" s="241" t="str">
        <f>IF(OR(F74=0,F74=""),"",'DAFTAR PELAJAR'!D70)</f>
        <v>981030065093</v>
      </c>
      <c r="E74" s="240" t="str">
        <f>IF(OR(F74=0,F74=""),"",'DAFTAR PELAJAR'!E70)</f>
        <v>K591CMPP013</v>
      </c>
      <c r="F74" s="242">
        <f>IF(OR('DAFTAR PELAJAR'!J70=0,'DAFTAR PELAJAR'!J70=""),"",'DAFTAR PELAJAR'!J70)</f>
        <v>1</v>
      </c>
      <c r="G74" s="384" t="str">
        <f>IFERROR(AVERAGE('PB(TEORI)'!Q74,'PB(AMALI)'!Q74,'MARKAH PA+PB'!P75),"")</f>
        <v/>
      </c>
      <c r="H74" s="384" t="str">
        <f>IF(G74="","",VLOOKUP(G74,JADUAL!$D$4:$E$5,2))</f>
        <v/>
      </c>
      <c r="I74" s="384" t="str">
        <f>IFERROR(AVERAGE('PB(TEORI)'!AB74,'PB(AMALI)'!AB74,'MARKAH PA+PB'!Q75),"")</f>
        <v/>
      </c>
      <c r="J74" s="454" t="str">
        <f>IF(I74="","",VLOOKUP(I74,JADUAL!$D$4:$E$5,2))</f>
        <v/>
      </c>
      <c r="K74" s="483" t="str">
        <f>IFERROR(AVERAGE('PB(TEORI)'!AM74,'PB(AMALI)'!AM74,'MARKAH PA+PB'!R75),"")</f>
        <v/>
      </c>
      <c r="L74" s="395" t="str">
        <f>IF(K74="","",VLOOKUP(K74,JADUAL!$D$4:$E$5,2))</f>
        <v/>
      </c>
    </row>
    <row r="75" spans="1:12">
      <c r="A75" s="4">
        <v>64</v>
      </c>
      <c r="B75" s="239" t="str">
        <f>IF(OR(F75=0,F75=""),"",'DAFTAR PELAJAR'!B71)</f>
        <v>MOHAMAD SYAHMI BIN ZAMRAN</v>
      </c>
      <c r="C75" s="240" t="str">
        <f>IF(OR(F75=0,F75=""),"",'DAFTAR PELAJAR'!C71)</f>
        <v>4 MPP</v>
      </c>
      <c r="D75" s="241" t="str">
        <f>IF(OR(F75=0,F75=""),"",'DAFTAR PELAJAR'!D71)</f>
        <v>981214065151</v>
      </c>
      <c r="E75" s="240" t="str">
        <f>IF(OR(F75=0,F75=""),"",'DAFTAR PELAJAR'!E71)</f>
        <v>K591CMPP014</v>
      </c>
      <c r="F75" s="242">
        <f>IF(OR('DAFTAR PELAJAR'!J71=0,'DAFTAR PELAJAR'!J71=""),"",'DAFTAR PELAJAR'!J71)</f>
        <v>1</v>
      </c>
      <c r="G75" s="384" t="str">
        <f>IFERROR(AVERAGE('PB(TEORI)'!Q75,'PB(AMALI)'!Q75,'MARKAH PA+PB'!P76),"")</f>
        <v/>
      </c>
      <c r="H75" s="384" t="str">
        <f>IF(G75="","",VLOOKUP(G75,JADUAL!$D$4:$E$5,2))</f>
        <v/>
      </c>
      <c r="I75" s="384" t="str">
        <f>IFERROR(AVERAGE('PB(TEORI)'!AB75,'PB(AMALI)'!AB75,'MARKAH PA+PB'!Q76),"")</f>
        <v/>
      </c>
      <c r="J75" s="454" t="str">
        <f>IF(I75="","",VLOOKUP(I75,JADUAL!$D$4:$E$5,2))</f>
        <v/>
      </c>
      <c r="K75" s="483" t="str">
        <f>IFERROR(AVERAGE('PB(TEORI)'!AM75,'PB(AMALI)'!AM75,'MARKAH PA+PB'!R76),"")</f>
        <v/>
      </c>
      <c r="L75" s="395" t="str">
        <f>IF(K75="","",VLOOKUP(K75,JADUAL!$D$4:$E$5,2))</f>
        <v/>
      </c>
    </row>
    <row r="76" spans="1:12">
      <c r="A76" s="4">
        <v>65</v>
      </c>
      <c r="B76" s="239" t="str">
        <f>IF(OR(F76=0,F76=""),"",'DAFTAR PELAJAR'!B72)</f>
        <v>MOHAMMAD FAQRUL HAKIMI BIN NOZARUDDIN</v>
      </c>
      <c r="C76" s="240" t="str">
        <f>IF(OR(F76=0,F76=""),"",'DAFTAR PELAJAR'!C72)</f>
        <v>4 MPP</v>
      </c>
      <c r="D76" s="241" t="str">
        <f>IF(OR(F76=0,F76=""),"",'DAFTAR PELAJAR'!D72)</f>
        <v>980209065427</v>
      </c>
      <c r="E76" s="240" t="str">
        <f>IF(OR(F76=0,F76=""),"",'DAFTAR PELAJAR'!E72)</f>
        <v>K591CMPP015</v>
      </c>
      <c r="F76" s="242">
        <f>IF(OR('DAFTAR PELAJAR'!J72=0,'DAFTAR PELAJAR'!J72=""),"",'DAFTAR PELAJAR'!J72)</f>
        <v>1</v>
      </c>
      <c r="G76" s="384" t="str">
        <f>IFERROR(AVERAGE('PB(TEORI)'!Q76,'PB(AMALI)'!Q76,'MARKAH PA+PB'!P77),"")</f>
        <v/>
      </c>
      <c r="H76" s="384" t="str">
        <f>IF(G76="","",VLOOKUP(G76,JADUAL!$D$4:$E$5,2))</f>
        <v/>
      </c>
      <c r="I76" s="384" t="str">
        <f>IFERROR(AVERAGE('PB(TEORI)'!AB76,'PB(AMALI)'!AB76,'MARKAH PA+PB'!Q77),"")</f>
        <v/>
      </c>
      <c r="J76" s="454" t="str">
        <f>IF(I76="","",VLOOKUP(I76,JADUAL!$D$4:$E$5,2))</f>
        <v/>
      </c>
      <c r="K76" s="483" t="str">
        <f>IFERROR(AVERAGE('PB(TEORI)'!AM76,'PB(AMALI)'!AM76,'MARKAH PA+PB'!R77),"")</f>
        <v/>
      </c>
      <c r="L76" s="395" t="str">
        <f>IF(K76="","",VLOOKUP(K76,JADUAL!$D$4:$E$5,2))</f>
        <v/>
      </c>
    </row>
    <row r="77" spans="1:12">
      <c r="A77" s="4">
        <v>66</v>
      </c>
      <c r="B77" s="239" t="str">
        <f>IF(OR(F77=0,F77=""),"",'DAFTAR PELAJAR'!B73)</f>
        <v>MOHD SYAFIZI BIN MOHD SUHAIMI</v>
      </c>
      <c r="C77" s="240" t="str">
        <f>IF(OR(F77=0,F77=""),"",'DAFTAR PELAJAR'!C73)</f>
        <v>4 MPP</v>
      </c>
      <c r="D77" s="241" t="str">
        <f>IF(OR(F77=0,F77=""),"",'DAFTAR PELAJAR'!D73)</f>
        <v>981109055509</v>
      </c>
      <c r="E77" s="240" t="str">
        <f>IF(OR(F77=0,F77=""),"",'DAFTAR PELAJAR'!E73)</f>
        <v>K591CMPP016</v>
      </c>
      <c r="F77" s="242">
        <f>IF(OR('DAFTAR PELAJAR'!J73=0,'DAFTAR PELAJAR'!J73=""),"",'DAFTAR PELAJAR'!J73)</f>
        <v>1</v>
      </c>
      <c r="G77" s="384" t="str">
        <f>IFERROR(AVERAGE('PB(TEORI)'!Q77,'PB(AMALI)'!Q77,'MARKAH PA+PB'!P78),"")</f>
        <v/>
      </c>
      <c r="H77" s="384" t="str">
        <f>IF(G77="","",VLOOKUP(G77,JADUAL!$D$4:$E$5,2))</f>
        <v/>
      </c>
      <c r="I77" s="384" t="str">
        <f>IFERROR(AVERAGE('PB(TEORI)'!AB77,'PB(AMALI)'!AB77,'MARKAH PA+PB'!Q78),"")</f>
        <v/>
      </c>
      <c r="J77" s="454" t="str">
        <f>IF(I77="","",VLOOKUP(I77,JADUAL!$D$4:$E$5,2))</f>
        <v/>
      </c>
      <c r="K77" s="483" t="str">
        <f>IFERROR(AVERAGE('PB(TEORI)'!AM77,'PB(AMALI)'!AM77,'MARKAH PA+PB'!R78),"")</f>
        <v/>
      </c>
      <c r="L77" s="395" t="str">
        <f>IF(K77="","",VLOOKUP(K77,JADUAL!$D$4:$E$5,2))</f>
        <v/>
      </c>
    </row>
    <row r="78" spans="1:12">
      <c r="A78" s="4">
        <v>67</v>
      </c>
      <c r="B78" s="239" t="str">
        <f>IF(OR(F78=0,F78=""),"",'DAFTAR PELAJAR'!B74)</f>
        <v>MUHAMMAD ALIF IMRAN BIN HAMDAN</v>
      </c>
      <c r="C78" s="240" t="str">
        <f>IF(OR(F78=0,F78=""),"",'DAFTAR PELAJAR'!C74)</f>
        <v>4 MPP</v>
      </c>
      <c r="D78" s="241" t="str">
        <f>IF(OR(F78=0,F78=""),"",'DAFTAR PELAJAR'!D74)</f>
        <v>981211066191</v>
      </c>
      <c r="E78" s="240" t="str">
        <f>IF(OR(F78=0,F78=""),"",'DAFTAR PELAJAR'!E74)</f>
        <v>K591CMPP018</v>
      </c>
      <c r="F78" s="242">
        <f>IF(OR('DAFTAR PELAJAR'!J74=0,'DAFTAR PELAJAR'!J74=""),"",'DAFTAR PELAJAR'!J74)</f>
        <v>1</v>
      </c>
      <c r="G78" s="384" t="str">
        <f>IFERROR(AVERAGE('PB(TEORI)'!Q78,'PB(AMALI)'!Q78,'MARKAH PA+PB'!P79),"")</f>
        <v/>
      </c>
      <c r="H78" s="384" t="str">
        <f>IF(G78="","",VLOOKUP(G78,JADUAL!$D$4:$E$5,2))</f>
        <v/>
      </c>
      <c r="I78" s="384" t="str">
        <f>IFERROR(AVERAGE('PB(TEORI)'!AB78,'PB(AMALI)'!AB78,'MARKAH PA+PB'!Q79),"")</f>
        <v/>
      </c>
      <c r="J78" s="454" t="str">
        <f>IF(I78="","",VLOOKUP(I78,JADUAL!$D$4:$E$5,2))</f>
        <v/>
      </c>
      <c r="K78" s="483" t="str">
        <f>IFERROR(AVERAGE('PB(TEORI)'!AM78,'PB(AMALI)'!AM78,'MARKAH PA+PB'!R79),"")</f>
        <v/>
      </c>
      <c r="L78" s="395" t="str">
        <f>IF(K78="","",VLOOKUP(K78,JADUAL!$D$4:$E$5,2))</f>
        <v/>
      </c>
    </row>
    <row r="79" spans="1:12">
      <c r="A79" s="4">
        <v>68</v>
      </c>
      <c r="B79" s="239" t="str">
        <f>IF(OR(F79=0,F79=""),"",'DAFTAR PELAJAR'!B75)</f>
        <v>MUHAMMAD HAZIQUE AHSYRAF BIN SHAHRIL ALFIAN</v>
      </c>
      <c r="C79" s="240" t="str">
        <f>IF(OR(F79=0,F79=""),"",'DAFTAR PELAJAR'!C75)</f>
        <v>4 MPP</v>
      </c>
      <c r="D79" s="241" t="str">
        <f>IF(OR(F79=0,F79=""),"",'DAFTAR PELAJAR'!D75)</f>
        <v>980419146065</v>
      </c>
      <c r="E79" s="240" t="str">
        <f>IF(OR(F79=0,F79=""),"",'DAFTAR PELAJAR'!E75)</f>
        <v>K591CMPP021</v>
      </c>
      <c r="F79" s="242">
        <f>IF(OR('DAFTAR PELAJAR'!J75=0,'DAFTAR PELAJAR'!J75=""),"",'DAFTAR PELAJAR'!J75)</f>
        <v>1</v>
      </c>
      <c r="G79" s="384" t="str">
        <f>IFERROR(AVERAGE('PB(TEORI)'!Q79,'PB(AMALI)'!Q79,'MARKAH PA+PB'!P80),"")</f>
        <v/>
      </c>
      <c r="H79" s="384" t="str">
        <f>IF(G79="","",VLOOKUP(G79,JADUAL!$D$4:$E$5,2))</f>
        <v/>
      </c>
      <c r="I79" s="384" t="str">
        <f>IFERROR(AVERAGE('PB(TEORI)'!AB79,'PB(AMALI)'!AB79,'MARKAH PA+PB'!Q80),"")</f>
        <v/>
      </c>
      <c r="J79" s="454" t="str">
        <f>IF(I79="","",VLOOKUP(I79,JADUAL!$D$4:$E$5,2))</f>
        <v/>
      </c>
      <c r="K79" s="483" t="str">
        <f>IFERROR(AVERAGE('PB(TEORI)'!AM79,'PB(AMALI)'!AM79,'MARKAH PA+PB'!R80),"")</f>
        <v/>
      </c>
      <c r="L79" s="395" t="str">
        <f>IF(K79="","",VLOOKUP(K79,JADUAL!$D$4:$E$5,2))</f>
        <v/>
      </c>
    </row>
    <row r="80" spans="1:12">
      <c r="A80" s="4">
        <v>69</v>
      </c>
      <c r="B80" s="239" t="str">
        <f>IF(OR(F80=0,F80=""),"",'DAFTAR PELAJAR'!B76)</f>
        <v>MUHAMMAD SAFIUDDIN BIN SAPALI</v>
      </c>
      <c r="C80" s="240" t="str">
        <f>IF(OR(F80=0,F80=""),"",'DAFTAR PELAJAR'!C76)</f>
        <v>4 MPP</v>
      </c>
      <c r="D80" s="241" t="str">
        <f>IF(OR(F80=0,F80=""),"",'DAFTAR PELAJAR'!D76)</f>
        <v>980404135507</v>
      </c>
      <c r="E80" s="240" t="str">
        <f>IF(OR(F80=0,F80=""),"",'DAFTAR PELAJAR'!E76)</f>
        <v>K591CMPP024</v>
      </c>
      <c r="F80" s="242">
        <f>IF(OR('DAFTAR PELAJAR'!J76=0,'DAFTAR PELAJAR'!J76=""),"",'DAFTAR PELAJAR'!J76)</f>
        <v>1</v>
      </c>
      <c r="G80" s="384" t="str">
        <f>IFERROR(AVERAGE('PB(TEORI)'!Q80,'PB(AMALI)'!Q80,'MARKAH PA+PB'!P81),"")</f>
        <v/>
      </c>
      <c r="H80" s="384" t="str">
        <f>IF(G80="","",VLOOKUP(G80,JADUAL!$D$4:$E$5,2))</f>
        <v/>
      </c>
      <c r="I80" s="384" t="str">
        <f>IFERROR(AVERAGE('PB(TEORI)'!AB80,'PB(AMALI)'!AB80,'MARKAH PA+PB'!Q81),"")</f>
        <v/>
      </c>
      <c r="J80" s="454" t="str">
        <f>IF(I80="","",VLOOKUP(I80,JADUAL!$D$4:$E$5,2))</f>
        <v/>
      </c>
      <c r="K80" s="483" t="str">
        <f>IFERROR(AVERAGE('PB(TEORI)'!AM80,'PB(AMALI)'!AM80,'MARKAH PA+PB'!R81),"")</f>
        <v/>
      </c>
      <c r="L80" s="395" t="str">
        <f>IF(K80="","",VLOOKUP(K80,JADUAL!$D$4:$E$5,2))</f>
        <v/>
      </c>
    </row>
    <row r="81" spans="1:12">
      <c r="A81" s="4">
        <v>70</v>
      </c>
      <c r="B81" s="239" t="str">
        <f>IF(OR(F81=0,F81=""),"",'DAFTAR PELAJAR'!B77)</f>
        <v>SIRHAN ASMAAN BIN ABDULLAH SANI</v>
      </c>
      <c r="C81" s="240" t="str">
        <f>IF(OR(F81=0,F81=""),"",'DAFTAR PELAJAR'!C77)</f>
        <v>4 MPP</v>
      </c>
      <c r="D81" s="241" t="str">
        <f>IF(OR(F81=0,F81=""),"",'DAFTAR PELAJAR'!D77)</f>
        <v>981007015549</v>
      </c>
      <c r="E81" s="240" t="str">
        <f>IF(OR(F81=0,F81=""),"",'DAFTAR PELAJAR'!E77)</f>
        <v>K591CMPP031</v>
      </c>
      <c r="F81" s="242">
        <f>IF(OR('DAFTAR PELAJAR'!J77=0,'DAFTAR PELAJAR'!J77=""),"",'DAFTAR PELAJAR'!J77)</f>
        <v>1</v>
      </c>
      <c r="G81" s="384" t="str">
        <f>IFERROR(AVERAGE('PB(TEORI)'!Q81,'PB(AMALI)'!Q81,'MARKAH PA+PB'!P82),"")</f>
        <v/>
      </c>
      <c r="H81" s="384" t="str">
        <f>IF(G81="","",VLOOKUP(G81,JADUAL!$D$4:$E$5,2))</f>
        <v/>
      </c>
      <c r="I81" s="384" t="str">
        <f>IFERROR(AVERAGE('PB(TEORI)'!AB81,'PB(AMALI)'!AB81,'MARKAH PA+PB'!Q82),"")</f>
        <v/>
      </c>
      <c r="J81" s="454" t="str">
        <f>IF(I81="","",VLOOKUP(I81,JADUAL!$D$4:$E$5,2))</f>
        <v/>
      </c>
      <c r="K81" s="483" t="str">
        <f>IFERROR(AVERAGE('PB(TEORI)'!AM81,'PB(AMALI)'!AM81,'MARKAH PA+PB'!R82),"")</f>
        <v/>
      </c>
      <c r="L81" s="395" t="str">
        <f>IF(K81="","",VLOOKUP(K81,JADUAL!$D$4:$E$5,2))</f>
        <v/>
      </c>
    </row>
    <row r="82" spans="1:12">
      <c r="A82" s="4">
        <v>71</v>
      </c>
      <c r="B82" s="239" t="str">
        <f>IF(OR(F82=0,F82=""),"",'DAFTAR PELAJAR'!B78)</f>
        <v>WAN FARHAN AIDIL ASRI BIN WAN ABDUL HALIM</v>
      </c>
      <c r="C82" s="240" t="str">
        <f>IF(OR(F82=0,F82=""),"",'DAFTAR PELAJAR'!C78)</f>
        <v>4 MPP</v>
      </c>
      <c r="D82" s="241">
        <f>IF(OR(F82=0,F82=""),"",'DAFTAR PELAJAR'!D78)</f>
        <v>971022065641</v>
      </c>
      <c r="E82" s="240" t="str">
        <f>IF(OR(F82=0,F82=""),"",'DAFTAR PELAJAR'!E78)</f>
        <v>K591BMPP028</v>
      </c>
      <c r="F82" s="242">
        <f>IF(OR('DAFTAR PELAJAR'!J78=0,'DAFTAR PELAJAR'!J78=""),"",'DAFTAR PELAJAR'!J78)</f>
        <v>1</v>
      </c>
      <c r="G82" s="384" t="str">
        <f>IFERROR(AVERAGE('PB(TEORI)'!Q82,'PB(AMALI)'!Q82,'MARKAH PA+PB'!P83),"")</f>
        <v/>
      </c>
      <c r="H82" s="384" t="str">
        <f>IF(G82="","",VLOOKUP(G82,JADUAL!$D$4:$E$5,2))</f>
        <v/>
      </c>
      <c r="I82" s="384" t="str">
        <f>IFERROR(AVERAGE('PB(TEORI)'!AB82,'PB(AMALI)'!AB82,'MARKAH PA+PB'!Q83),"")</f>
        <v/>
      </c>
      <c r="J82" s="454" t="str">
        <f>IF(I82="","",VLOOKUP(I82,JADUAL!$D$4:$E$5,2))</f>
        <v/>
      </c>
      <c r="K82" s="483" t="str">
        <f>IFERROR(AVERAGE('PB(TEORI)'!AM82,'PB(AMALI)'!AM82,'MARKAH PA+PB'!R83),"")</f>
        <v/>
      </c>
      <c r="L82" s="395" t="str">
        <f>IF(K82="","",VLOOKUP(K82,JADUAL!$D$4:$E$5,2))</f>
        <v/>
      </c>
    </row>
    <row r="83" spans="1:12">
      <c r="A83" s="4">
        <v>72</v>
      </c>
      <c r="B83" s="239" t="str">
        <f>IF(OR(F83=0,F83=""),"",'DAFTAR PELAJAR'!B79)</f>
        <v>NIK MUHAMMAD SHAMIM B NIK LUKMAN</v>
      </c>
      <c r="C83" s="240" t="str">
        <f>IF(OR(F83=0,F83=""),"",'DAFTAR PELAJAR'!C79)</f>
        <v>4 MPP</v>
      </c>
      <c r="D83" s="241">
        <f>IF(OR(F83=0,F83=""),"",'DAFTAR PELAJAR'!D79)</f>
        <v>981014065058</v>
      </c>
      <c r="E83" s="240" t="str">
        <f>IF(OR(F83=0,F83=""),"",'DAFTAR PELAJAR'!E79)</f>
        <v>K611CMPP024</v>
      </c>
      <c r="F83" s="242">
        <f>IF(OR('DAFTAR PELAJAR'!J79=0,'DAFTAR PELAJAR'!J79=""),"",'DAFTAR PELAJAR'!J79)</f>
        <v>1</v>
      </c>
      <c r="G83" s="384" t="str">
        <f>IFERROR(AVERAGE('PB(TEORI)'!Q83,'PB(AMALI)'!Q83,'MARKAH PA+PB'!P84),"")</f>
        <v/>
      </c>
      <c r="H83" s="384" t="str">
        <f>IF(G83="","",VLOOKUP(G83,JADUAL!$D$4:$E$5,2))</f>
        <v/>
      </c>
      <c r="I83" s="384" t="str">
        <f>IFERROR(AVERAGE('PB(TEORI)'!AB83,'PB(AMALI)'!AB83,'MARKAH PA+PB'!Q84),"")</f>
        <v/>
      </c>
      <c r="J83" s="454" t="str">
        <f>IF(I83="","",VLOOKUP(I83,JADUAL!$D$4:$E$5,2))</f>
        <v/>
      </c>
      <c r="K83" s="483" t="str">
        <f>IFERROR(AVERAGE('PB(TEORI)'!AM83,'PB(AMALI)'!AM83,'MARKAH PA+PB'!R84),"")</f>
        <v/>
      </c>
      <c r="L83" s="395" t="str">
        <f>IF(K83="","",VLOOKUP(K83,JADUAL!$D$4:$E$5,2))</f>
        <v/>
      </c>
    </row>
    <row r="84" spans="1:12">
      <c r="A84" s="4">
        <v>73</v>
      </c>
      <c r="B84" s="239" t="str">
        <f>IF(OR(F84=0,F84=""),"",'DAFTAR PELAJAR'!B80)</f>
        <v>AIMAN FITRI BIN ROSMAN</v>
      </c>
      <c r="C84" s="240" t="str">
        <f>IF(OR(F84=0,F84=""),"",'DAFTAR PELAJAR'!C80)</f>
        <v>4 MTA</v>
      </c>
      <c r="D84" s="241">
        <f>IF(OR(F84=0,F84=""),"",'DAFTAR PELAJAR'!D80)</f>
        <v>980813065757</v>
      </c>
      <c r="E84" s="240" t="str">
        <f>IF(OR(F84=0,F84=""),"",'DAFTAR PELAJAR'!E80)</f>
        <v>K591CMTA001</v>
      </c>
      <c r="F84" s="242">
        <f>IF(OR('DAFTAR PELAJAR'!J80=0,'DAFTAR PELAJAR'!J80=""),"",'DAFTAR PELAJAR'!J80)</f>
        <v>1</v>
      </c>
      <c r="G84" s="384" t="str">
        <f>IFERROR(AVERAGE('PB(TEORI)'!Q84,'PB(AMALI)'!Q84,'MARKAH PA+PB'!P85),"")</f>
        <v/>
      </c>
      <c r="H84" s="384" t="str">
        <f>IF(G84="","",VLOOKUP(G84,JADUAL!$D$4:$E$5,2))</f>
        <v/>
      </c>
      <c r="I84" s="384" t="str">
        <f>IFERROR(AVERAGE('PB(TEORI)'!AB84,'PB(AMALI)'!AB84,'MARKAH PA+PB'!Q85),"")</f>
        <v/>
      </c>
      <c r="J84" s="454" t="str">
        <f>IF(I84="","",VLOOKUP(I84,JADUAL!$D$4:$E$5,2))</f>
        <v/>
      </c>
      <c r="K84" s="483" t="str">
        <f>IFERROR(AVERAGE('PB(TEORI)'!AM84,'PB(AMALI)'!AM84,'MARKAH PA+PB'!R85),"")</f>
        <v/>
      </c>
      <c r="L84" s="395" t="str">
        <f>IF(K84="","",VLOOKUP(K84,JADUAL!$D$4:$E$5,2))</f>
        <v/>
      </c>
    </row>
    <row r="85" spans="1:12">
      <c r="A85" s="4">
        <v>74</v>
      </c>
      <c r="B85" s="239" t="str">
        <f>IF(OR(F85=0,F85=""),"",'DAFTAR PELAJAR'!B81)</f>
        <v>AMIERUL IQMAL BIN NAZRI</v>
      </c>
      <c r="C85" s="240" t="str">
        <f>IF(OR(F85=0,F85=""),"",'DAFTAR PELAJAR'!C81)</f>
        <v>4 MTA</v>
      </c>
      <c r="D85" s="241" t="str">
        <f>IF(OR(F85=0,F85=""),"",'DAFTAR PELAJAR'!D81)</f>
        <v>980321145187</v>
      </c>
      <c r="E85" s="240" t="str">
        <f>IF(OR(F85=0,F85=""),"",'DAFTAR PELAJAR'!E81)</f>
        <v>K591CMTA002</v>
      </c>
      <c r="F85" s="242">
        <f>IF(OR('DAFTAR PELAJAR'!J81=0,'DAFTAR PELAJAR'!J81=""),"",'DAFTAR PELAJAR'!J81)</f>
        <v>1</v>
      </c>
      <c r="G85" s="384" t="str">
        <f>IFERROR(AVERAGE('PB(TEORI)'!Q85,'PB(AMALI)'!Q85,'MARKAH PA+PB'!P86),"")</f>
        <v/>
      </c>
      <c r="H85" s="384" t="str">
        <f>IF(G85="","",VLOOKUP(G85,JADUAL!$D$4:$E$5,2))</f>
        <v/>
      </c>
      <c r="I85" s="384" t="str">
        <f>IFERROR(AVERAGE('PB(TEORI)'!AB85,'PB(AMALI)'!AB85,'MARKAH PA+PB'!Q86),"")</f>
        <v/>
      </c>
      <c r="J85" s="454" t="str">
        <f>IF(I85="","",VLOOKUP(I85,JADUAL!$D$4:$E$5,2))</f>
        <v/>
      </c>
      <c r="K85" s="483" t="str">
        <f>IFERROR(AVERAGE('PB(TEORI)'!AM85,'PB(AMALI)'!AM85,'MARKAH PA+PB'!R86),"")</f>
        <v/>
      </c>
      <c r="L85" s="395" t="str">
        <f>IF(K85="","",VLOOKUP(K85,JADUAL!$D$4:$E$5,2))</f>
        <v/>
      </c>
    </row>
    <row r="86" spans="1:12">
      <c r="A86" s="4">
        <v>75</v>
      </c>
      <c r="B86" s="239" t="str">
        <f>IF(OR(F86=0,F86=""),"",'DAFTAR PELAJAR'!B82)</f>
        <v>MOHAMAD AMINUDIN BIN MOHAMAD ARSAD</v>
      </c>
      <c r="C86" s="240" t="str">
        <f>IF(OR(F86=0,F86=""),"",'DAFTAR PELAJAR'!C82)</f>
        <v>4 MTA</v>
      </c>
      <c r="D86" s="241" t="str">
        <f>IF(OR(F86=0,F86=""),"",'DAFTAR PELAJAR'!D82)</f>
        <v>980811065163</v>
      </c>
      <c r="E86" s="240" t="str">
        <f>IF(OR(F86=0,F86=""),"",'DAFTAR PELAJAR'!E82)</f>
        <v>K591CMTA005</v>
      </c>
      <c r="F86" s="242">
        <f>IF(OR('DAFTAR PELAJAR'!J82=0,'DAFTAR PELAJAR'!J82=""),"",'DAFTAR PELAJAR'!J82)</f>
        <v>1</v>
      </c>
      <c r="G86" s="384" t="str">
        <f>IFERROR(AVERAGE('PB(TEORI)'!Q86,'PB(AMALI)'!Q86,'MARKAH PA+PB'!P87),"")</f>
        <v/>
      </c>
      <c r="H86" s="384" t="str">
        <f>IF(G86="","",VLOOKUP(G86,JADUAL!$D$4:$E$5,2))</f>
        <v/>
      </c>
      <c r="I86" s="384" t="str">
        <f>IFERROR(AVERAGE('PB(TEORI)'!AB86,'PB(AMALI)'!AB86,'MARKAH PA+PB'!Q87),"")</f>
        <v/>
      </c>
      <c r="J86" s="454" t="str">
        <f>IF(I86="","",VLOOKUP(I86,JADUAL!$D$4:$E$5,2))</f>
        <v/>
      </c>
      <c r="K86" s="483" t="str">
        <f>IFERROR(AVERAGE('PB(TEORI)'!AM86,'PB(AMALI)'!AM86,'MARKAH PA+PB'!R87),"")</f>
        <v/>
      </c>
      <c r="L86" s="395" t="str">
        <f>IF(K86="","",VLOOKUP(K86,JADUAL!$D$4:$E$5,2))</f>
        <v/>
      </c>
    </row>
    <row r="87" spans="1:12">
      <c r="A87" s="4">
        <v>76</v>
      </c>
      <c r="B87" s="239" t="str">
        <f>IF(OR(F87=0,F87=""),"",'DAFTAR PELAJAR'!B83)</f>
        <v>MOHAMAD ANIQ BIN MOHAMAD ASRI</v>
      </c>
      <c r="C87" s="240" t="str">
        <f>IF(OR(F87=0,F87=""),"",'DAFTAR PELAJAR'!C83)</f>
        <v>4 MTA</v>
      </c>
      <c r="D87" s="241">
        <f>IF(OR(F87=0,F87=""),"",'DAFTAR PELAJAR'!D83)</f>
        <v>980416036725</v>
      </c>
      <c r="E87" s="240" t="str">
        <f>IF(OR(F87=0,F87=""),"",'DAFTAR PELAJAR'!E83)</f>
        <v>K591CMTA006</v>
      </c>
      <c r="F87" s="242">
        <f>IF(OR('DAFTAR PELAJAR'!J83=0,'DAFTAR PELAJAR'!J83=""),"",'DAFTAR PELAJAR'!J83)</f>
        <v>1</v>
      </c>
      <c r="G87" s="384" t="str">
        <f>IFERROR(AVERAGE('PB(TEORI)'!Q87,'PB(AMALI)'!Q87,'MARKAH PA+PB'!P88),"")</f>
        <v/>
      </c>
      <c r="H87" s="384" t="str">
        <f>IF(G87="","",VLOOKUP(G87,JADUAL!$D$4:$E$5,2))</f>
        <v/>
      </c>
      <c r="I87" s="384" t="str">
        <f>IFERROR(AVERAGE('PB(TEORI)'!AB87,'PB(AMALI)'!AB87,'MARKAH PA+PB'!Q88),"")</f>
        <v/>
      </c>
      <c r="J87" s="454" t="str">
        <f>IF(I87="","",VLOOKUP(I87,JADUAL!$D$4:$E$5,2))</f>
        <v/>
      </c>
      <c r="K87" s="483" t="str">
        <f>IFERROR(AVERAGE('PB(TEORI)'!AM87,'PB(AMALI)'!AM87,'MARKAH PA+PB'!R88),"")</f>
        <v/>
      </c>
      <c r="L87" s="395" t="str">
        <f>IF(K87="","",VLOOKUP(K87,JADUAL!$D$4:$E$5,2))</f>
        <v/>
      </c>
    </row>
    <row r="88" spans="1:12">
      <c r="A88" s="4">
        <v>77</v>
      </c>
      <c r="B88" s="239" t="str">
        <f>IF(OR(F88=0,F88=""),"",'DAFTAR PELAJAR'!B84)</f>
        <v>MOHAMAD DAIM DANIEL BIN IBRAHIM</v>
      </c>
      <c r="C88" s="240" t="str">
        <f>IF(OR(F88=0,F88=""),"",'DAFTAR PELAJAR'!C84)</f>
        <v>4 MTA</v>
      </c>
      <c r="D88" s="241">
        <f>IF(OR(F88=0,F88=""),"",'DAFTAR PELAJAR'!D84)</f>
        <v>980914065641</v>
      </c>
      <c r="E88" s="240" t="str">
        <f>IF(OR(F88=0,F88=""),"",'DAFTAR PELAJAR'!E84)</f>
        <v>K591CMTA007</v>
      </c>
      <c r="F88" s="242">
        <f>IF(OR('DAFTAR PELAJAR'!J84=0,'DAFTAR PELAJAR'!J84=""),"",'DAFTAR PELAJAR'!J84)</f>
        <v>1</v>
      </c>
      <c r="G88" s="384" t="str">
        <f>IFERROR(AVERAGE('PB(TEORI)'!Q88,'PB(AMALI)'!Q88,'MARKAH PA+PB'!P89),"")</f>
        <v/>
      </c>
      <c r="H88" s="384" t="str">
        <f>IF(G88="","",VLOOKUP(G88,JADUAL!$D$4:$E$5,2))</f>
        <v/>
      </c>
      <c r="I88" s="384" t="str">
        <f>IFERROR(AVERAGE('PB(TEORI)'!AB88,'PB(AMALI)'!AB88,'MARKAH PA+PB'!Q89),"")</f>
        <v/>
      </c>
      <c r="J88" s="454" t="str">
        <f>IF(I88="","",VLOOKUP(I88,JADUAL!$D$4:$E$5,2))</f>
        <v/>
      </c>
      <c r="K88" s="483" t="str">
        <f>IFERROR(AVERAGE('PB(TEORI)'!AM88,'PB(AMALI)'!AM88,'MARKAH PA+PB'!R89),"")</f>
        <v/>
      </c>
      <c r="L88" s="395" t="str">
        <f>IF(K88="","",VLOOKUP(K88,JADUAL!$D$4:$E$5,2))</f>
        <v/>
      </c>
    </row>
    <row r="89" spans="1:12">
      <c r="A89" s="4">
        <v>78</v>
      </c>
      <c r="B89" s="239" t="str">
        <f>IF(OR(F89=0,F89=""),"",'DAFTAR PELAJAR'!B85)</f>
        <v>MOHAMAD IZZAT BIN DIN</v>
      </c>
      <c r="C89" s="240" t="str">
        <f>IF(OR(F89=0,F89=""),"",'DAFTAR PELAJAR'!C85)</f>
        <v>4 MTA</v>
      </c>
      <c r="D89" s="241" t="str">
        <f>IF(OR(F89=0,F89=""),"",'DAFTAR PELAJAR'!D85)</f>
        <v>980120035539</v>
      </c>
      <c r="E89" s="240" t="str">
        <f>IF(OR(F89=0,F89=""),"",'DAFTAR PELAJAR'!E85)</f>
        <v>K591CMTA010</v>
      </c>
      <c r="F89" s="242">
        <f>IF(OR('DAFTAR PELAJAR'!J85=0,'DAFTAR PELAJAR'!J85=""),"",'DAFTAR PELAJAR'!J85)</f>
        <v>1</v>
      </c>
      <c r="G89" s="384" t="str">
        <f>IFERROR(AVERAGE('PB(TEORI)'!Q89,'PB(AMALI)'!Q89,'MARKAH PA+PB'!P90),"")</f>
        <v/>
      </c>
      <c r="H89" s="384" t="str">
        <f>IF(G89="","",VLOOKUP(G89,JADUAL!$D$4:$E$5,2))</f>
        <v/>
      </c>
      <c r="I89" s="384" t="str">
        <f>IFERROR(AVERAGE('PB(TEORI)'!AB89,'PB(AMALI)'!AB89,'MARKAH PA+PB'!Q90),"")</f>
        <v/>
      </c>
      <c r="J89" s="454" t="str">
        <f>IF(I89="","",VLOOKUP(I89,JADUAL!$D$4:$E$5,2))</f>
        <v/>
      </c>
      <c r="K89" s="483" t="str">
        <f>IFERROR(AVERAGE('PB(TEORI)'!AM89,'PB(AMALI)'!AM89,'MARKAH PA+PB'!R90),"")</f>
        <v/>
      </c>
      <c r="L89" s="395" t="str">
        <f>IF(K89="","",VLOOKUP(K89,JADUAL!$D$4:$E$5,2))</f>
        <v/>
      </c>
    </row>
    <row r="90" spans="1:12">
      <c r="A90" s="4">
        <v>79</v>
      </c>
      <c r="B90" s="239" t="str">
        <f>IF(OR(F90=0,F90=""),"",'DAFTAR PELAJAR'!B86)</f>
        <v>MOHAMAD SAFWAN BIN MOHD KASIM</v>
      </c>
      <c r="C90" s="240" t="str">
        <f>IF(OR(F90=0,F90=""),"",'DAFTAR PELAJAR'!C86)</f>
        <v>4 MTA</v>
      </c>
      <c r="D90" s="241" t="str">
        <f>IF(OR(F90=0,F90=""),"",'DAFTAR PELAJAR'!D86)</f>
        <v>980609115649</v>
      </c>
      <c r="E90" s="240" t="str">
        <f>IF(OR(F90=0,F90=""),"",'DAFTAR PELAJAR'!E86)</f>
        <v>K591CMTA012</v>
      </c>
      <c r="F90" s="242">
        <f>IF(OR('DAFTAR PELAJAR'!J86=0,'DAFTAR PELAJAR'!J86=""),"",'DAFTAR PELAJAR'!J86)</f>
        <v>1</v>
      </c>
      <c r="G90" s="384" t="str">
        <f>IFERROR(AVERAGE('PB(TEORI)'!Q90,'PB(AMALI)'!Q90,'MARKAH PA+PB'!P91),"")</f>
        <v/>
      </c>
      <c r="H90" s="384" t="str">
        <f>IF(G90="","",VLOOKUP(G90,JADUAL!$D$4:$E$5,2))</f>
        <v/>
      </c>
      <c r="I90" s="384" t="str">
        <f>IFERROR(AVERAGE('PB(TEORI)'!AB90,'PB(AMALI)'!AB90,'MARKAH PA+PB'!Q91),"")</f>
        <v/>
      </c>
      <c r="J90" s="454" t="str">
        <f>IF(I90="","",VLOOKUP(I90,JADUAL!$D$4:$E$5,2))</f>
        <v/>
      </c>
      <c r="K90" s="483" t="str">
        <f>IFERROR(AVERAGE('PB(TEORI)'!AM90,'PB(AMALI)'!AM90,'MARKAH PA+PB'!R91),"")</f>
        <v/>
      </c>
      <c r="L90" s="395" t="str">
        <f>IF(K90="","",VLOOKUP(K90,JADUAL!$D$4:$E$5,2))</f>
        <v/>
      </c>
    </row>
    <row r="91" spans="1:12">
      <c r="A91" s="4">
        <v>80</v>
      </c>
      <c r="B91" s="239" t="str">
        <f>IF(OR(F91=0,F91=""),"",'DAFTAR PELAJAR'!B87)</f>
        <v>MOHD ALIF HAKIMI BIN MOHD NORDIN</v>
      </c>
      <c r="C91" s="240" t="str">
        <f>IF(OR(F91=0,F91=""),"",'DAFTAR PELAJAR'!C87)</f>
        <v>4 MTA</v>
      </c>
      <c r="D91" s="241">
        <f>IF(OR(F91=0,F91=""),"",'DAFTAR PELAJAR'!D87)</f>
        <v>980218065699</v>
      </c>
      <c r="E91" s="240" t="str">
        <f>IF(OR(F91=0,F91=""),"",'DAFTAR PELAJAR'!E87)</f>
        <v>K591CMTA014</v>
      </c>
      <c r="F91" s="242">
        <f>IF(OR('DAFTAR PELAJAR'!J87=0,'DAFTAR PELAJAR'!J87=""),"",'DAFTAR PELAJAR'!J87)</f>
        <v>1</v>
      </c>
      <c r="G91" s="384" t="str">
        <f>IFERROR(AVERAGE('PB(TEORI)'!Q91,'PB(AMALI)'!Q91,'MARKAH PA+PB'!P92),"")</f>
        <v/>
      </c>
      <c r="H91" s="384" t="str">
        <f>IF(G91="","",VLOOKUP(G91,JADUAL!$D$4:$E$5,2))</f>
        <v/>
      </c>
      <c r="I91" s="384" t="str">
        <f>IFERROR(AVERAGE('PB(TEORI)'!AB91,'PB(AMALI)'!AB91,'MARKAH PA+PB'!Q92),"")</f>
        <v/>
      </c>
      <c r="J91" s="454" t="str">
        <f>IF(I91="","",VLOOKUP(I91,JADUAL!$D$4:$E$5,2))</f>
        <v/>
      </c>
      <c r="K91" s="483" t="str">
        <f>IFERROR(AVERAGE('PB(TEORI)'!AM91,'PB(AMALI)'!AM91,'MARKAH PA+PB'!R92),"")</f>
        <v/>
      </c>
      <c r="L91" s="395" t="str">
        <f>IF(K91="","",VLOOKUP(K91,JADUAL!$D$4:$E$5,2))</f>
        <v/>
      </c>
    </row>
    <row r="92" spans="1:12">
      <c r="A92" s="4">
        <v>81</v>
      </c>
      <c r="B92" s="239" t="str">
        <f>IF(OR(F92=0,F92=""),"",'DAFTAR PELAJAR'!B88)</f>
        <v>MOHD AMIRUL ASYRAF BIN HAFIZAN</v>
      </c>
      <c r="C92" s="240" t="str">
        <f>IF(OR(F92=0,F92=""),"",'DAFTAR PELAJAR'!C88)</f>
        <v>4 MTA</v>
      </c>
      <c r="D92" s="241" t="str">
        <f>IF(OR(F92=0,F92=""),"",'DAFTAR PELAJAR'!D88)</f>
        <v>980823065347</v>
      </c>
      <c r="E92" s="240" t="str">
        <f>IF(OR(F92=0,F92=""),"",'DAFTAR PELAJAR'!E88)</f>
        <v>K591CMTA015</v>
      </c>
      <c r="F92" s="242">
        <f>IF(OR('DAFTAR PELAJAR'!J88=0,'DAFTAR PELAJAR'!J88=""),"",'DAFTAR PELAJAR'!J88)</f>
        <v>1</v>
      </c>
      <c r="G92" s="384" t="str">
        <f>IFERROR(AVERAGE('PB(TEORI)'!Q92,'PB(AMALI)'!Q92,'MARKAH PA+PB'!P93),"")</f>
        <v/>
      </c>
      <c r="H92" s="384" t="str">
        <f>IF(G92="","",VLOOKUP(G92,JADUAL!$D$4:$E$5,2))</f>
        <v/>
      </c>
      <c r="I92" s="384" t="str">
        <f>IFERROR(AVERAGE('PB(TEORI)'!AB92,'PB(AMALI)'!AB92,'MARKAH PA+PB'!Q93),"")</f>
        <v/>
      </c>
      <c r="J92" s="454" t="str">
        <f>IF(I92="","",VLOOKUP(I92,JADUAL!$D$4:$E$5,2))</f>
        <v/>
      </c>
      <c r="K92" s="483" t="str">
        <f>IFERROR(AVERAGE('PB(TEORI)'!AM92,'PB(AMALI)'!AM92,'MARKAH PA+PB'!R93),"")</f>
        <v/>
      </c>
      <c r="L92" s="395" t="str">
        <f>IF(K92="","",VLOOKUP(K92,JADUAL!$D$4:$E$5,2))</f>
        <v/>
      </c>
    </row>
    <row r="93" spans="1:12">
      <c r="A93" s="4">
        <v>82</v>
      </c>
      <c r="B93" s="239" t="str">
        <f>IF(OR(F93=0,F93=""),"",'DAFTAR PELAJAR'!B89)</f>
        <v>MOHD HANIF HAKIMI BIN MAT JAEH</v>
      </c>
      <c r="C93" s="240" t="str">
        <f>IF(OR(F93=0,F93=""),"",'DAFTAR PELAJAR'!C89)</f>
        <v>4 MTA</v>
      </c>
      <c r="D93" s="241" t="str">
        <f>IF(OR(F93=0,F93=""),"",'DAFTAR PELAJAR'!D89)</f>
        <v>980303065431</v>
      </c>
      <c r="E93" s="240" t="str">
        <f>IF(OR(F93=0,F93=""),"",'DAFTAR PELAJAR'!E89)</f>
        <v>K591CMTA016</v>
      </c>
      <c r="F93" s="242">
        <f>IF(OR('DAFTAR PELAJAR'!J89=0,'DAFTAR PELAJAR'!J89=""),"",'DAFTAR PELAJAR'!J89)</f>
        <v>1</v>
      </c>
      <c r="G93" s="384" t="str">
        <f>IFERROR(AVERAGE('PB(TEORI)'!Q93,'PB(AMALI)'!Q93,'MARKAH PA+PB'!P94),"")</f>
        <v/>
      </c>
      <c r="H93" s="384" t="str">
        <f>IF(G93="","",VLOOKUP(G93,JADUAL!$D$4:$E$5,2))</f>
        <v/>
      </c>
      <c r="I93" s="384" t="str">
        <f>IFERROR(AVERAGE('PB(TEORI)'!AB93,'PB(AMALI)'!AB93,'MARKAH PA+PB'!Q94),"")</f>
        <v/>
      </c>
      <c r="J93" s="454" t="str">
        <f>IF(I93="","",VLOOKUP(I93,JADUAL!$D$4:$E$5,2))</f>
        <v/>
      </c>
      <c r="K93" s="483" t="str">
        <f>IFERROR(AVERAGE('PB(TEORI)'!AM93,'PB(AMALI)'!AM93,'MARKAH PA+PB'!R94),"")</f>
        <v/>
      </c>
      <c r="L93" s="395" t="str">
        <f>IF(K93="","",VLOOKUP(K93,JADUAL!$D$4:$E$5,2))</f>
        <v/>
      </c>
    </row>
    <row r="94" spans="1:12">
      <c r="A94" s="4">
        <v>83</v>
      </c>
      <c r="B94" s="239" t="str">
        <f>IF(OR(F94=0,F94=""),"",'DAFTAR PELAJAR'!B90)</f>
        <v>MUHAMAD ALIF BIN ZAINA</v>
      </c>
      <c r="C94" s="240" t="str">
        <f>IF(OR(F94=0,F94=""),"",'DAFTAR PELAJAR'!C90)</f>
        <v>4 MTA</v>
      </c>
      <c r="D94" s="241" t="str">
        <f>IF(OR(F94=0,F94=""),"",'DAFTAR PELAJAR'!D90)</f>
        <v>981008065521</v>
      </c>
      <c r="E94" s="240" t="str">
        <f>IF(OR(F94=0,F94=""),"",'DAFTAR PELAJAR'!E90)</f>
        <v>K591CMTA017</v>
      </c>
      <c r="F94" s="242">
        <f>IF(OR('DAFTAR PELAJAR'!J90=0,'DAFTAR PELAJAR'!J90=""),"",'DAFTAR PELAJAR'!J90)</f>
        <v>1</v>
      </c>
      <c r="G94" s="384" t="str">
        <f>IFERROR(AVERAGE('PB(TEORI)'!Q94,'PB(AMALI)'!Q94,'MARKAH PA+PB'!P95),"")</f>
        <v/>
      </c>
      <c r="H94" s="384" t="str">
        <f>IF(G94="","",VLOOKUP(G94,JADUAL!$D$4:$E$5,2))</f>
        <v/>
      </c>
      <c r="I94" s="384" t="str">
        <f>IFERROR(AVERAGE('PB(TEORI)'!AB94,'PB(AMALI)'!AB94,'MARKAH PA+PB'!Q95),"")</f>
        <v/>
      </c>
      <c r="J94" s="454" t="str">
        <f>IF(I94="","",VLOOKUP(I94,JADUAL!$D$4:$E$5,2))</f>
        <v/>
      </c>
      <c r="K94" s="483" t="str">
        <f>IFERROR(AVERAGE('PB(TEORI)'!AM94,'PB(AMALI)'!AM94,'MARKAH PA+PB'!R95),"")</f>
        <v/>
      </c>
      <c r="L94" s="395" t="str">
        <f>IF(K94="","",VLOOKUP(K94,JADUAL!$D$4:$E$5,2))</f>
        <v/>
      </c>
    </row>
    <row r="95" spans="1:12">
      <c r="A95" s="4">
        <v>84</v>
      </c>
      <c r="B95" s="239" t="str">
        <f>IF(OR(F95=0,F95=""),"",'DAFTAR PELAJAR'!B91)</f>
        <v>MUHAMMAD AKMAL BIN ABU SAKMAH</v>
      </c>
      <c r="C95" s="240" t="str">
        <f>IF(OR(F95=0,F95=""),"",'DAFTAR PELAJAR'!C91)</f>
        <v>4 MTA</v>
      </c>
      <c r="D95" s="241">
        <f>IF(OR(F95=0,F95=""),"",'DAFTAR PELAJAR'!D91)</f>
        <v>980327145313</v>
      </c>
      <c r="E95" s="240" t="str">
        <f>IF(OR(F95=0,F95=""),"",'DAFTAR PELAJAR'!E91)</f>
        <v>K591CMTA018</v>
      </c>
      <c r="F95" s="242">
        <f>IF(OR('DAFTAR PELAJAR'!J91=0,'DAFTAR PELAJAR'!J91=""),"",'DAFTAR PELAJAR'!J91)</f>
        <v>1</v>
      </c>
      <c r="G95" s="384" t="str">
        <f>IFERROR(AVERAGE('PB(TEORI)'!Q95,'PB(AMALI)'!Q95,'MARKAH PA+PB'!P96),"")</f>
        <v/>
      </c>
      <c r="H95" s="384" t="str">
        <f>IF(G95="","",VLOOKUP(G95,JADUAL!$D$4:$E$5,2))</f>
        <v/>
      </c>
      <c r="I95" s="384" t="str">
        <f>IFERROR(AVERAGE('PB(TEORI)'!AB95,'PB(AMALI)'!AB95,'MARKAH PA+PB'!Q96),"")</f>
        <v/>
      </c>
      <c r="J95" s="454" t="str">
        <f>IF(I95="","",VLOOKUP(I95,JADUAL!$D$4:$E$5,2))</f>
        <v/>
      </c>
      <c r="K95" s="483" t="str">
        <f>IFERROR(AVERAGE('PB(TEORI)'!AM95,'PB(AMALI)'!AM95,'MARKAH PA+PB'!R96),"")</f>
        <v/>
      </c>
      <c r="L95" s="395" t="str">
        <f>IF(K95="","",VLOOKUP(K95,JADUAL!$D$4:$E$5,2))</f>
        <v/>
      </c>
    </row>
    <row r="96" spans="1:12">
      <c r="A96" s="4">
        <v>85</v>
      </c>
      <c r="B96" s="239" t="str">
        <f>IF(OR(F96=0,F96=""),"",'DAFTAR PELAJAR'!B92)</f>
        <v>MUHAMMAD FAIZ BIN ILIAS</v>
      </c>
      <c r="C96" s="240" t="str">
        <f>IF(OR(F96=0,F96=""),"",'DAFTAR PELAJAR'!C92)</f>
        <v>4 MTA</v>
      </c>
      <c r="D96" s="241" t="str">
        <f>IF(OR(F96=0,F96=""),"",'DAFTAR PELAJAR'!D92)</f>
        <v>980322145277</v>
      </c>
      <c r="E96" s="240" t="str">
        <f>IF(OR(F96=0,F96=""),"",'DAFTAR PELAJAR'!E92)</f>
        <v>K591CMTA019</v>
      </c>
      <c r="F96" s="242">
        <f>IF(OR('DAFTAR PELAJAR'!J92=0,'DAFTAR PELAJAR'!J92=""),"",'DAFTAR PELAJAR'!J92)</f>
        <v>1</v>
      </c>
      <c r="G96" s="384" t="str">
        <f>IFERROR(AVERAGE('PB(TEORI)'!Q96,'PB(AMALI)'!Q96,'MARKAH PA+PB'!P97),"")</f>
        <v/>
      </c>
      <c r="H96" s="384" t="str">
        <f>IF(G96="","",VLOOKUP(G96,JADUAL!$D$4:$E$5,2))</f>
        <v/>
      </c>
      <c r="I96" s="384" t="str">
        <f>IFERROR(AVERAGE('PB(TEORI)'!AB96,'PB(AMALI)'!AB96,'MARKAH PA+PB'!Q97),"")</f>
        <v/>
      </c>
      <c r="J96" s="454" t="str">
        <f>IF(I96="","",VLOOKUP(I96,JADUAL!$D$4:$E$5,2))</f>
        <v/>
      </c>
      <c r="K96" s="483" t="str">
        <f>IFERROR(AVERAGE('PB(TEORI)'!AM96,'PB(AMALI)'!AM96,'MARKAH PA+PB'!R97),"")</f>
        <v/>
      </c>
      <c r="L96" s="395" t="str">
        <f>IF(K96="","",VLOOKUP(K96,JADUAL!$D$4:$E$5,2))</f>
        <v/>
      </c>
    </row>
    <row r="97" spans="1:12">
      <c r="A97" s="4">
        <v>86</v>
      </c>
      <c r="B97" s="239" t="str">
        <f>IF(OR(F97=0,F97=""),"",'DAFTAR PELAJAR'!B93)</f>
        <v>MUHAMMAD FIRDAUS BIN ABU BAKAR</v>
      </c>
      <c r="C97" s="240" t="str">
        <f>IF(OR(F97=0,F97=""),"",'DAFTAR PELAJAR'!C93)</f>
        <v>4 MTA</v>
      </c>
      <c r="D97" s="241" t="str">
        <f>IF(OR(F97=0,F97=""),"",'DAFTAR PELAJAR'!D93)</f>
        <v>980805065773</v>
      </c>
      <c r="E97" s="240" t="str">
        <f>IF(OR(F97=0,F97=""),"",'DAFTAR PELAJAR'!E93)</f>
        <v>K591CMTA020</v>
      </c>
      <c r="F97" s="242">
        <f>IF(OR('DAFTAR PELAJAR'!J93=0,'DAFTAR PELAJAR'!J93=""),"",'DAFTAR PELAJAR'!J93)</f>
        <v>1</v>
      </c>
      <c r="G97" s="384" t="str">
        <f>IFERROR(AVERAGE('PB(TEORI)'!Q97,'PB(AMALI)'!Q97,'MARKAH PA+PB'!P98),"")</f>
        <v/>
      </c>
      <c r="H97" s="384" t="str">
        <f>IF(G97="","",VLOOKUP(G97,JADUAL!$D$4:$E$5,2))</f>
        <v/>
      </c>
      <c r="I97" s="384" t="str">
        <f>IFERROR(AVERAGE('PB(TEORI)'!AB97,'PB(AMALI)'!AB97,'MARKAH PA+PB'!Q98),"")</f>
        <v/>
      </c>
      <c r="J97" s="454" t="str">
        <f>IF(I97="","",VLOOKUP(I97,JADUAL!$D$4:$E$5,2))</f>
        <v/>
      </c>
      <c r="K97" s="483" t="str">
        <f>IFERROR(AVERAGE('PB(TEORI)'!AM97,'PB(AMALI)'!AM97,'MARKAH PA+PB'!R98),"")</f>
        <v/>
      </c>
      <c r="L97" s="395" t="str">
        <f>IF(K97="","",VLOOKUP(K97,JADUAL!$D$4:$E$5,2))</f>
        <v/>
      </c>
    </row>
    <row r="98" spans="1:12">
      <c r="A98" s="4">
        <v>87</v>
      </c>
      <c r="B98" s="239" t="str">
        <f>IF(OR(F98=0,F98=""),"",'DAFTAR PELAJAR'!B94)</f>
        <v>MUHAMMAD IZUDDIN BIN BAKHTIAR</v>
      </c>
      <c r="C98" s="240" t="str">
        <f>IF(OR(F98=0,F98=""),"",'DAFTAR PELAJAR'!C94)</f>
        <v>4 MTA</v>
      </c>
      <c r="D98" s="241" t="str">
        <f>IF(OR(F98=0,F98=""),"",'DAFTAR PELAJAR'!D94)</f>
        <v>980815065945</v>
      </c>
      <c r="E98" s="240" t="str">
        <f>IF(OR(F98=0,F98=""),"",'DAFTAR PELAJAR'!E94)</f>
        <v>K591CMTA022</v>
      </c>
      <c r="F98" s="242">
        <f>IF(OR('DAFTAR PELAJAR'!J94=0,'DAFTAR PELAJAR'!J94=""),"",'DAFTAR PELAJAR'!J94)</f>
        <v>1</v>
      </c>
      <c r="G98" s="384" t="str">
        <f>IFERROR(AVERAGE('PB(TEORI)'!Q98,'PB(AMALI)'!Q98,'MARKAH PA+PB'!P99),"")</f>
        <v/>
      </c>
      <c r="H98" s="384" t="str">
        <f>IF(G98="","",VLOOKUP(G98,JADUAL!$D$4:$E$5,2))</f>
        <v/>
      </c>
      <c r="I98" s="384" t="str">
        <f>IFERROR(AVERAGE('PB(TEORI)'!AB98,'PB(AMALI)'!AB98,'MARKAH PA+PB'!Q99),"")</f>
        <v/>
      </c>
      <c r="J98" s="454" t="str">
        <f>IF(I98="","",VLOOKUP(I98,JADUAL!$D$4:$E$5,2))</f>
        <v/>
      </c>
      <c r="K98" s="483" t="str">
        <f>IFERROR(AVERAGE('PB(TEORI)'!AM98,'PB(AMALI)'!AM98,'MARKAH PA+PB'!R99),"")</f>
        <v/>
      </c>
      <c r="L98" s="395" t="str">
        <f>IF(K98="","",VLOOKUP(K98,JADUAL!$D$4:$E$5,2))</f>
        <v/>
      </c>
    </row>
    <row r="99" spans="1:12">
      <c r="A99" s="4">
        <v>88</v>
      </c>
      <c r="B99" s="239" t="str">
        <f>IF(OR(F99=0,F99=""),"",'DAFTAR PELAJAR'!B95)</f>
        <v>MUHAMMAD JEFFRI BIN JOHARI</v>
      </c>
      <c r="C99" s="240" t="str">
        <f>IF(OR(F99=0,F99=""),"",'DAFTAR PELAJAR'!C95)</f>
        <v>4 MTA</v>
      </c>
      <c r="D99" s="241" t="str">
        <f>IF(OR(F99=0,F99=""),"",'DAFTAR PELAJAR'!D95)</f>
        <v>981014065579</v>
      </c>
      <c r="E99" s="240" t="str">
        <f>IF(OR(F99=0,F99=""),"",'DAFTAR PELAJAR'!E95)</f>
        <v>K591CMTA023</v>
      </c>
      <c r="F99" s="242">
        <f>IF(OR('DAFTAR PELAJAR'!J95=0,'DAFTAR PELAJAR'!J95=""),"",'DAFTAR PELAJAR'!J95)</f>
        <v>1</v>
      </c>
      <c r="G99" s="384" t="str">
        <f>IFERROR(AVERAGE('PB(TEORI)'!Q99,'PB(AMALI)'!Q99,'MARKAH PA+PB'!P100),"")</f>
        <v/>
      </c>
      <c r="H99" s="384" t="str">
        <f>IF(G99="","",VLOOKUP(G99,JADUAL!$D$4:$E$5,2))</f>
        <v/>
      </c>
      <c r="I99" s="384" t="str">
        <f>IFERROR(AVERAGE('PB(TEORI)'!AB99,'PB(AMALI)'!AB99,'MARKAH PA+PB'!Q100),"")</f>
        <v/>
      </c>
      <c r="J99" s="454" t="str">
        <f>IF(I99="","",VLOOKUP(I99,JADUAL!$D$4:$E$5,2))</f>
        <v/>
      </c>
      <c r="K99" s="483" t="str">
        <f>IFERROR(AVERAGE('PB(TEORI)'!AM99,'PB(AMALI)'!AM99,'MARKAH PA+PB'!R100),"")</f>
        <v/>
      </c>
      <c r="L99" s="395" t="str">
        <f>IF(K99="","",VLOOKUP(K99,JADUAL!$D$4:$E$5,2))</f>
        <v/>
      </c>
    </row>
    <row r="100" spans="1:12">
      <c r="A100" s="4">
        <v>89</v>
      </c>
      <c r="B100" s="239" t="str">
        <f>IF(OR(F100=0,F100=""),"",'DAFTAR PELAJAR'!B96)</f>
        <v>MUHAMMAD SYAKIRIN BIN SUPARDI</v>
      </c>
      <c r="C100" s="240" t="str">
        <f>IF(OR(F100=0,F100=""),"",'DAFTAR PELAJAR'!C96)</f>
        <v>4 MTA</v>
      </c>
      <c r="D100" s="241" t="str">
        <f>IF(OR(F100=0,F100=""),"",'DAFTAR PELAJAR'!D96)</f>
        <v>980902066065</v>
      </c>
      <c r="E100" s="240" t="str">
        <f>IF(OR(F100=0,F100=""),"",'DAFTAR PELAJAR'!E96)</f>
        <v>K591CMTA025</v>
      </c>
      <c r="F100" s="242">
        <f>IF(OR('DAFTAR PELAJAR'!J96=0,'DAFTAR PELAJAR'!J96=""),"",'DAFTAR PELAJAR'!J96)</f>
        <v>1</v>
      </c>
      <c r="G100" s="384" t="str">
        <f>IFERROR(AVERAGE('PB(TEORI)'!Q100,'PB(AMALI)'!Q100,'MARKAH PA+PB'!P101),"")</f>
        <v/>
      </c>
      <c r="H100" s="384" t="str">
        <f>IF(G100="","",VLOOKUP(G100,JADUAL!$D$4:$E$5,2))</f>
        <v/>
      </c>
      <c r="I100" s="384" t="str">
        <f>IFERROR(AVERAGE('PB(TEORI)'!AB100,'PB(AMALI)'!AB100,'MARKAH PA+PB'!Q101),"")</f>
        <v/>
      </c>
      <c r="J100" s="454" t="str">
        <f>IF(I100="","",VLOOKUP(I100,JADUAL!$D$4:$E$5,2))</f>
        <v/>
      </c>
      <c r="K100" s="483" t="str">
        <f>IFERROR(AVERAGE('PB(TEORI)'!AM100,'PB(AMALI)'!AM100,'MARKAH PA+PB'!R101),"")</f>
        <v/>
      </c>
      <c r="L100" s="395" t="str">
        <f>IF(K100="","",VLOOKUP(K100,JADUAL!$D$4:$E$5,2))</f>
        <v/>
      </c>
    </row>
    <row r="101" spans="1:12">
      <c r="A101" s="4">
        <v>90</v>
      </c>
      <c r="B101" s="239" t="str">
        <f>IF(OR(F101=0,F101=""),"",'DAFTAR PELAJAR'!B97)</f>
        <v>MUHAMMAD YUSRI BIN OTHMAN</v>
      </c>
      <c r="C101" s="240" t="str">
        <f>IF(OR(F101=0,F101=""),"",'DAFTAR PELAJAR'!C97)</f>
        <v>4 MTA</v>
      </c>
      <c r="D101" s="241">
        <f>IF(OR(F101=0,F101=""),"",'DAFTAR PELAJAR'!D97)</f>
        <v>980525066261</v>
      </c>
      <c r="E101" s="240" t="str">
        <f>IF(OR(F101=0,F101=""),"",'DAFTAR PELAJAR'!E97)</f>
        <v>K591CMTA026</v>
      </c>
      <c r="F101" s="242">
        <f>IF(OR('DAFTAR PELAJAR'!J97=0,'DAFTAR PELAJAR'!J97=""),"",'DAFTAR PELAJAR'!J97)</f>
        <v>1</v>
      </c>
      <c r="G101" s="384" t="str">
        <f>IFERROR(AVERAGE('PB(TEORI)'!Q101,'PB(AMALI)'!Q101,'MARKAH PA+PB'!P102),"")</f>
        <v/>
      </c>
      <c r="H101" s="384" t="str">
        <f>IF(G101="","",VLOOKUP(G101,JADUAL!$D$4:$E$5,2))</f>
        <v/>
      </c>
      <c r="I101" s="384" t="str">
        <f>IFERROR(AVERAGE('PB(TEORI)'!AB101,'PB(AMALI)'!AB101,'MARKAH PA+PB'!Q102),"")</f>
        <v/>
      </c>
      <c r="J101" s="454" t="str">
        <f>IF(I101="","",VLOOKUP(I101,JADUAL!$D$4:$E$5,2))</f>
        <v/>
      </c>
      <c r="K101" s="483" t="str">
        <f>IFERROR(AVERAGE('PB(TEORI)'!AM101,'PB(AMALI)'!AM101,'MARKAH PA+PB'!R102),"")</f>
        <v/>
      </c>
      <c r="L101" s="395" t="str">
        <f>IF(K101="","",VLOOKUP(K101,JADUAL!$D$4:$E$5,2))</f>
        <v/>
      </c>
    </row>
    <row r="102" spans="1:12">
      <c r="A102" s="4">
        <v>91</v>
      </c>
      <c r="B102" s="239" t="str">
        <f>IF(OR(F102=0,F102=""),"",'DAFTAR PELAJAR'!B98)</f>
        <v>SAZARUL NAIM BIN  ZAKARIA</v>
      </c>
      <c r="C102" s="240" t="str">
        <f>IF(OR(F102=0,F102=""),"",'DAFTAR PELAJAR'!C98)</f>
        <v>4 MTA</v>
      </c>
      <c r="D102" s="241" t="str">
        <f>IF(OR(F102=0,F102=""),"",'DAFTAR PELAJAR'!D98)</f>
        <v>981218565129</v>
      </c>
      <c r="E102" s="240" t="str">
        <f>IF(OR(F102=0,F102=""),"",'DAFTAR PELAJAR'!E98)</f>
        <v>K591CMTA029</v>
      </c>
      <c r="F102" s="242">
        <f>IF(OR('DAFTAR PELAJAR'!J98=0,'DAFTAR PELAJAR'!J98=""),"",'DAFTAR PELAJAR'!J98)</f>
        <v>1</v>
      </c>
      <c r="G102" s="384" t="str">
        <f>IFERROR(AVERAGE('PB(TEORI)'!Q102,'PB(AMALI)'!Q102,'MARKAH PA+PB'!P103),"")</f>
        <v/>
      </c>
      <c r="H102" s="384" t="str">
        <f>IF(G102="","",VLOOKUP(G102,JADUAL!$D$4:$E$5,2))</f>
        <v/>
      </c>
      <c r="I102" s="384" t="str">
        <f>IFERROR(AVERAGE('PB(TEORI)'!AB102,'PB(AMALI)'!AB102,'MARKAH PA+PB'!Q103),"")</f>
        <v/>
      </c>
      <c r="J102" s="454" t="str">
        <f>IF(I102="","",VLOOKUP(I102,JADUAL!$D$4:$E$5,2))</f>
        <v/>
      </c>
      <c r="K102" s="483" t="str">
        <f>IFERROR(AVERAGE('PB(TEORI)'!AM102,'PB(AMALI)'!AM102,'MARKAH PA+PB'!R103),"")</f>
        <v/>
      </c>
      <c r="L102" s="395" t="str">
        <f>IF(K102="","",VLOOKUP(K102,JADUAL!$D$4:$E$5,2))</f>
        <v/>
      </c>
    </row>
    <row r="103" spans="1:12">
      <c r="A103" s="4">
        <v>92</v>
      </c>
      <c r="B103" s="239" t="str">
        <f>IF(OR(F103=0,F103=""),"",'DAFTAR PELAJAR'!B99)</f>
        <v>SIVA SHANKER A/L RAJAN</v>
      </c>
      <c r="C103" s="240" t="str">
        <f>IF(OR(F103=0,F103=""),"",'DAFTAR PELAJAR'!C99)</f>
        <v>4 MTA</v>
      </c>
      <c r="D103" s="241">
        <f>IF(OR(F103=0,F103=""),"",'DAFTAR PELAJAR'!D99)</f>
        <v>980712065395</v>
      </c>
      <c r="E103" s="240" t="str">
        <f>IF(OR(F103=0,F103=""),"",'DAFTAR PELAJAR'!E99)</f>
        <v>K591CMTA030</v>
      </c>
      <c r="F103" s="242">
        <f>IF(OR('DAFTAR PELAJAR'!J99=0,'DAFTAR PELAJAR'!J99=""),"",'DAFTAR PELAJAR'!J99)</f>
        <v>1</v>
      </c>
      <c r="G103" s="384" t="str">
        <f>IFERROR(AVERAGE('PB(TEORI)'!Q103,'PB(AMALI)'!Q103,'MARKAH PA+PB'!P104),"")</f>
        <v/>
      </c>
      <c r="H103" s="384" t="str">
        <f>IF(G103="","",VLOOKUP(G103,JADUAL!$D$4:$E$5,2))</f>
        <v/>
      </c>
      <c r="I103" s="384" t="str">
        <f>IFERROR(AVERAGE('PB(TEORI)'!AB103,'PB(AMALI)'!AB103,'MARKAH PA+PB'!Q104),"")</f>
        <v/>
      </c>
      <c r="J103" s="454" t="str">
        <f>IF(I103="","",VLOOKUP(I103,JADUAL!$D$4:$E$5,2))</f>
        <v/>
      </c>
      <c r="K103" s="483" t="str">
        <f>IFERROR(AVERAGE('PB(TEORI)'!AM103,'PB(AMALI)'!AM103,'MARKAH PA+PB'!R104),"")</f>
        <v/>
      </c>
      <c r="L103" s="395" t="str">
        <f>IF(K103="","",VLOOKUP(K103,JADUAL!$D$4:$E$5,2))</f>
        <v/>
      </c>
    </row>
    <row r="104" spans="1:12">
      <c r="A104" s="4">
        <v>93</v>
      </c>
      <c r="B104" s="239" t="str">
        <f>IF(OR(F104=0,F104=""),"",'DAFTAR PELAJAR'!B100)</f>
        <v>AHMAD ISMAIL BIN OMAR</v>
      </c>
      <c r="C104" s="240" t="str">
        <f>IF(OR(F104=0,F104=""),"",'DAFTAR PELAJAR'!C100)</f>
        <v>4 MTK</v>
      </c>
      <c r="D104" s="241" t="str">
        <f>IF(OR(F104=0,F104=""),"",'DAFTAR PELAJAR'!D100)</f>
        <v>980314145453</v>
      </c>
      <c r="E104" s="240" t="str">
        <f>IF(OR(F104=0,F104=""),"",'DAFTAR PELAJAR'!E100)</f>
        <v>K591CMTK001</v>
      </c>
      <c r="F104" s="242">
        <f>IF(OR('DAFTAR PELAJAR'!J100=0,'DAFTAR PELAJAR'!J100=""),"",'DAFTAR PELAJAR'!J100)</f>
        <v>1</v>
      </c>
      <c r="G104" s="384" t="str">
        <f>IFERROR(AVERAGE('PB(TEORI)'!Q104,'PB(AMALI)'!Q104,'MARKAH PA+PB'!P105),"")</f>
        <v/>
      </c>
      <c r="H104" s="384" t="str">
        <f>IF(G104="","",VLOOKUP(G104,JADUAL!$D$4:$E$5,2))</f>
        <v/>
      </c>
      <c r="I104" s="384" t="str">
        <f>IFERROR(AVERAGE('PB(TEORI)'!AB104,'PB(AMALI)'!AB104,'MARKAH PA+PB'!Q105),"")</f>
        <v/>
      </c>
      <c r="J104" s="454" t="str">
        <f>IF(I104="","",VLOOKUP(I104,JADUAL!$D$4:$E$5,2))</f>
        <v/>
      </c>
      <c r="K104" s="483" t="str">
        <f>IFERROR(AVERAGE('PB(TEORI)'!AM104,'PB(AMALI)'!AM104,'MARKAH PA+PB'!R105),"")</f>
        <v/>
      </c>
      <c r="L104" s="395" t="str">
        <f>IF(K104="","",VLOOKUP(K104,JADUAL!$D$4:$E$5,2))</f>
        <v/>
      </c>
    </row>
    <row r="105" spans="1:12">
      <c r="A105" s="4">
        <v>94</v>
      </c>
      <c r="B105" s="239" t="str">
        <f>IF(OR(F105=0,F105=""),"",'DAFTAR PELAJAR'!B101)</f>
        <v>AMIRUDDIN B ABDULLAH</v>
      </c>
      <c r="C105" s="240" t="str">
        <f>IF(OR(F105=0,F105=""),"",'DAFTAR PELAJAR'!C101)</f>
        <v>4 MTK</v>
      </c>
      <c r="D105" s="241" t="str">
        <f>IF(OR(F105=0,F105=""),"",'DAFTAR PELAJAR'!D101)</f>
        <v>980430035999</v>
      </c>
      <c r="E105" s="240" t="str">
        <f>IF(OR(F105=0,F105=""),"",'DAFTAR PELAJAR'!E101)</f>
        <v>K591CMTK003</v>
      </c>
      <c r="F105" s="242">
        <f>IF(OR('DAFTAR PELAJAR'!J101=0,'DAFTAR PELAJAR'!J101=""),"",'DAFTAR PELAJAR'!J101)</f>
        <v>1</v>
      </c>
      <c r="G105" s="384" t="str">
        <f>IFERROR(AVERAGE('PB(TEORI)'!Q105,'PB(AMALI)'!Q105,'MARKAH PA+PB'!P106),"")</f>
        <v/>
      </c>
      <c r="H105" s="384" t="str">
        <f>IF(G105="","",VLOOKUP(G105,JADUAL!$D$4:$E$5,2))</f>
        <v/>
      </c>
      <c r="I105" s="384" t="str">
        <f>IFERROR(AVERAGE('PB(TEORI)'!AB105,'PB(AMALI)'!AB105,'MARKAH PA+PB'!Q106),"")</f>
        <v/>
      </c>
      <c r="J105" s="454" t="str">
        <f>IF(I105="","",VLOOKUP(I105,JADUAL!$D$4:$E$5,2))</f>
        <v/>
      </c>
      <c r="K105" s="483" t="str">
        <f>IFERROR(AVERAGE('PB(TEORI)'!AM105,'PB(AMALI)'!AM105,'MARKAH PA+PB'!R106),"")</f>
        <v/>
      </c>
      <c r="L105" s="395" t="str">
        <f>IF(K105="","",VLOOKUP(K105,JADUAL!$D$4:$E$5,2))</f>
        <v/>
      </c>
    </row>
    <row r="106" spans="1:12">
      <c r="A106" s="4">
        <v>95</v>
      </c>
      <c r="B106" s="239" t="str">
        <f>IF(OR(F106=0,F106=""),"",'DAFTAR PELAJAR'!B102)</f>
        <v>ANNUR IKHMAN BIN KAHALID</v>
      </c>
      <c r="C106" s="240" t="str">
        <f>IF(OR(F106=0,F106=""),"",'DAFTAR PELAJAR'!C102)</f>
        <v>4 MTK</v>
      </c>
      <c r="D106" s="241" t="str">
        <f>IF(OR(F106=0,F106=""),"",'DAFTAR PELAJAR'!D102)</f>
        <v>980904065875</v>
      </c>
      <c r="E106" s="240" t="str">
        <f>IF(OR(F106=0,F106=""),"",'DAFTAR PELAJAR'!E102)</f>
        <v>K591CMTK004</v>
      </c>
      <c r="F106" s="242">
        <f>IF(OR('DAFTAR PELAJAR'!J102=0,'DAFTAR PELAJAR'!J102=""),"",'DAFTAR PELAJAR'!J102)</f>
        <v>1</v>
      </c>
      <c r="G106" s="384" t="str">
        <f>IFERROR(AVERAGE('PB(TEORI)'!Q106,'PB(AMALI)'!Q106,'MARKAH PA+PB'!P107),"")</f>
        <v/>
      </c>
      <c r="H106" s="384" t="str">
        <f>IF(G106="","",VLOOKUP(G106,JADUAL!$D$4:$E$5,2))</f>
        <v/>
      </c>
      <c r="I106" s="384" t="str">
        <f>IFERROR(AVERAGE('PB(TEORI)'!AB106,'PB(AMALI)'!AB106,'MARKAH PA+PB'!Q107),"")</f>
        <v/>
      </c>
      <c r="J106" s="454" t="str">
        <f>IF(I106="","",VLOOKUP(I106,JADUAL!$D$4:$E$5,2))</f>
        <v/>
      </c>
      <c r="K106" s="483" t="str">
        <f>IFERROR(AVERAGE('PB(TEORI)'!AM106,'PB(AMALI)'!AM106,'MARKAH PA+PB'!R107),"")</f>
        <v/>
      </c>
      <c r="L106" s="395" t="str">
        <f>IF(K106="","",VLOOKUP(K106,JADUAL!$D$4:$E$5,2))</f>
        <v/>
      </c>
    </row>
    <row r="107" spans="1:12">
      <c r="A107" s="4">
        <v>96</v>
      </c>
      <c r="B107" s="239" t="str">
        <f>IF(OR(F107=0,F107=""),"",'DAFTAR PELAJAR'!B103)</f>
        <v>FAKHRUSY SYAKIRIN BIN MAT ALIAS</v>
      </c>
      <c r="C107" s="240" t="str">
        <f>IF(OR(F107=0,F107=""),"",'DAFTAR PELAJAR'!C103)</f>
        <v>4 MTK</v>
      </c>
      <c r="D107" s="241" t="str">
        <f>IF(OR(F107=0,F107=""),"",'DAFTAR PELAJAR'!D103)</f>
        <v>981129065181</v>
      </c>
      <c r="E107" s="240" t="str">
        <f>IF(OR(F107=0,F107=""),"",'DAFTAR PELAJAR'!E103)</f>
        <v>K591CMTK005</v>
      </c>
      <c r="F107" s="242">
        <f>IF(OR('DAFTAR PELAJAR'!J103=0,'DAFTAR PELAJAR'!J103=""),"",'DAFTAR PELAJAR'!J103)</f>
        <v>1</v>
      </c>
      <c r="G107" s="384" t="str">
        <f>IFERROR(AVERAGE('PB(TEORI)'!Q107,'PB(AMALI)'!Q107,'MARKAH PA+PB'!P108),"")</f>
        <v/>
      </c>
      <c r="H107" s="384" t="str">
        <f>IF(G107="","",VLOOKUP(G107,JADUAL!$D$4:$E$5,2))</f>
        <v/>
      </c>
      <c r="I107" s="384" t="str">
        <f>IFERROR(AVERAGE('PB(TEORI)'!AB107,'PB(AMALI)'!AB107,'MARKAH PA+PB'!Q108),"")</f>
        <v/>
      </c>
      <c r="J107" s="454" t="str">
        <f>IF(I107="","",VLOOKUP(I107,JADUAL!$D$4:$E$5,2))</f>
        <v/>
      </c>
      <c r="K107" s="483" t="str">
        <f>IFERROR(AVERAGE('PB(TEORI)'!AM107,'PB(AMALI)'!AM107,'MARKAH PA+PB'!R108),"")</f>
        <v/>
      </c>
      <c r="L107" s="395" t="str">
        <f>IF(K107="","",VLOOKUP(K107,JADUAL!$D$4:$E$5,2))</f>
        <v/>
      </c>
    </row>
    <row r="108" spans="1:12">
      <c r="A108" s="4">
        <v>97</v>
      </c>
      <c r="B108" s="239" t="str">
        <f>IF(OR(F108=0,F108=""),"",'DAFTAR PELAJAR'!B104)</f>
        <v>FAWAZUL AMIN BIN ANUAR</v>
      </c>
      <c r="C108" s="240" t="str">
        <f>IF(OR(F108=0,F108=""),"",'DAFTAR PELAJAR'!C104)</f>
        <v>4 MTK</v>
      </c>
      <c r="D108" s="241" t="str">
        <f>IF(OR(F108=0,F108=""),"",'DAFTAR PELAJAR'!D104)</f>
        <v>980528065897</v>
      </c>
      <c r="E108" s="240" t="str">
        <f>IF(OR(F108=0,F108=""),"",'DAFTAR PELAJAR'!E104)</f>
        <v>K591CMTK006</v>
      </c>
      <c r="F108" s="242">
        <f>IF(OR('DAFTAR PELAJAR'!J104=0,'DAFTAR PELAJAR'!J104=""),"",'DAFTAR PELAJAR'!J104)</f>
        <v>1</v>
      </c>
      <c r="G108" s="384" t="str">
        <f>IFERROR(AVERAGE('PB(TEORI)'!Q108,'PB(AMALI)'!Q108,'MARKAH PA+PB'!P109),"")</f>
        <v/>
      </c>
      <c r="H108" s="384" t="str">
        <f>IF(G108="","",VLOOKUP(G108,JADUAL!$D$4:$E$5,2))</f>
        <v/>
      </c>
      <c r="I108" s="384" t="str">
        <f>IFERROR(AVERAGE('PB(TEORI)'!AB108,'PB(AMALI)'!AB108,'MARKAH PA+PB'!Q109),"")</f>
        <v/>
      </c>
      <c r="J108" s="454" t="str">
        <f>IF(I108="","",VLOOKUP(I108,JADUAL!$D$4:$E$5,2))</f>
        <v/>
      </c>
      <c r="K108" s="483" t="str">
        <f>IFERROR(AVERAGE('PB(TEORI)'!AM108,'PB(AMALI)'!AM108,'MARKAH PA+PB'!R109),"")</f>
        <v/>
      </c>
      <c r="L108" s="395" t="str">
        <f>IF(K108="","",VLOOKUP(K108,JADUAL!$D$4:$E$5,2))</f>
        <v/>
      </c>
    </row>
    <row r="109" spans="1:12">
      <c r="A109" s="4">
        <v>98</v>
      </c>
      <c r="B109" s="239" t="str">
        <f>IF(OR(F109=0,F109=""),"",'DAFTAR PELAJAR'!B105)</f>
        <v>HARIZ AZHIMAN BIN MOHAMAD AZMI</v>
      </c>
      <c r="C109" s="240" t="str">
        <f>IF(OR(F109=0,F109=""),"",'DAFTAR PELAJAR'!C105)</f>
        <v>4 MTK</v>
      </c>
      <c r="D109" s="241">
        <f>IF(OR(F109=0,F109=""),"",'DAFTAR PELAJAR'!D105)</f>
        <v>980303065343</v>
      </c>
      <c r="E109" s="240" t="str">
        <f>IF(OR(F109=0,F109=""),"",'DAFTAR PELAJAR'!E105)</f>
        <v>K591CMTK008</v>
      </c>
      <c r="F109" s="242">
        <f>IF(OR('DAFTAR PELAJAR'!J105=0,'DAFTAR PELAJAR'!J105=""),"",'DAFTAR PELAJAR'!J105)</f>
        <v>1</v>
      </c>
      <c r="G109" s="384" t="str">
        <f>IFERROR(AVERAGE('PB(TEORI)'!Q109,'PB(AMALI)'!Q109,'MARKAH PA+PB'!P110),"")</f>
        <v/>
      </c>
      <c r="H109" s="384" t="str">
        <f>IF(G109="","",VLOOKUP(G109,JADUAL!$D$4:$E$5,2))</f>
        <v/>
      </c>
      <c r="I109" s="384" t="str">
        <f>IFERROR(AVERAGE('PB(TEORI)'!AB109,'PB(AMALI)'!AB109,'MARKAH PA+PB'!Q110),"")</f>
        <v/>
      </c>
      <c r="J109" s="454" t="str">
        <f>IF(I109="","",VLOOKUP(I109,JADUAL!$D$4:$E$5,2))</f>
        <v/>
      </c>
      <c r="K109" s="483" t="str">
        <f>IFERROR(AVERAGE('PB(TEORI)'!AM109,'PB(AMALI)'!AM109,'MARKAH PA+PB'!R110),"")</f>
        <v/>
      </c>
      <c r="L109" s="395" t="str">
        <f>IF(K109="","",VLOOKUP(K109,JADUAL!$D$4:$E$5,2))</f>
        <v/>
      </c>
    </row>
    <row r="110" spans="1:12">
      <c r="A110" s="4">
        <v>99</v>
      </c>
      <c r="B110" s="239" t="str">
        <f>IF(OR(F110=0,F110=""),"",'DAFTAR PELAJAR'!B106)</f>
        <v>KHAIRUL FAUZAN BIN IHSAN</v>
      </c>
      <c r="C110" s="240" t="str">
        <f>IF(OR(F110=0,F110=""),"",'DAFTAR PELAJAR'!C106)</f>
        <v>4 MTK</v>
      </c>
      <c r="D110" s="241">
        <f>IF(OR(F110=0,F110=""),"",'DAFTAR PELAJAR'!D106)</f>
        <v>980321065865</v>
      </c>
      <c r="E110" s="240" t="str">
        <f>IF(OR(F110=0,F110=""),"",'DAFTAR PELAJAR'!E106)</f>
        <v>K591CMTK009</v>
      </c>
      <c r="F110" s="242">
        <f>IF(OR('DAFTAR PELAJAR'!J106=0,'DAFTAR PELAJAR'!J106=""),"",'DAFTAR PELAJAR'!J106)</f>
        <v>1</v>
      </c>
      <c r="G110" s="384" t="str">
        <f>IFERROR(AVERAGE('PB(TEORI)'!Q110,'PB(AMALI)'!Q110,'MARKAH PA+PB'!P111),"")</f>
        <v/>
      </c>
      <c r="H110" s="384" t="str">
        <f>IF(G110="","",VLOOKUP(G110,JADUAL!$D$4:$E$5,2))</f>
        <v/>
      </c>
      <c r="I110" s="384" t="str">
        <f>IFERROR(AVERAGE('PB(TEORI)'!AB110,'PB(AMALI)'!AB110,'MARKAH PA+PB'!Q111),"")</f>
        <v/>
      </c>
      <c r="J110" s="454" t="str">
        <f>IF(I110="","",VLOOKUP(I110,JADUAL!$D$4:$E$5,2))</f>
        <v/>
      </c>
      <c r="K110" s="483" t="str">
        <f>IFERROR(AVERAGE('PB(TEORI)'!AM110,'PB(AMALI)'!AM110,'MARKAH PA+PB'!R111),"")</f>
        <v/>
      </c>
      <c r="L110" s="395" t="str">
        <f>IF(K110="","",VLOOKUP(K110,JADUAL!$D$4:$E$5,2))</f>
        <v/>
      </c>
    </row>
    <row r="111" spans="1:12">
      <c r="A111" s="4">
        <v>100</v>
      </c>
      <c r="B111" s="239" t="str">
        <f>IF(OR(F111=0,F111=""),"",'DAFTAR PELAJAR'!B107)</f>
        <v>MOHAMAD FIRDAUS BIN ABDUL RAHMAN</v>
      </c>
      <c r="C111" s="240" t="str">
        <f>IF(OR(F111=0,F111=""),"",'DAFTAR PELAJAR'!C107)</f>
        <v>4 MTK</v>
      </c>
      <c r="D111" s="241">
        <f>IF(OR(F111=0,F111=""),"",'DAFTAR PELAJAR'!D107)</f>
        <v>981125106003</v>
      </c>
      <c r="E111" s="240" t="str">
        <f>IF(OR(F111=0,F111=""),"",'DAFTAR PELAJAR'!E107)</f>
        <v>K591CMTK012</v>
      </c>
      <c r="F111" s="242">
        <f>IF(OR('DAFTAR PELAJAR'!J107=0,'DAFTAR PELAJAR'!J107=""),"",'DAFTAR PELAJAR'!J107)</f>
        <v>1</v>
      </c>
      <c r="G111" s="384" t="str">
        <f>IFERROR(AVERAGE('PB(TEORI)'!Q111,'PB(AMALI)'!Q111,'MARKAH PA+PB'!P112),"")</f>
        <v/>
      </c>
      <c r="H111" s="384" t="str">
        <f>IF(G111="","",VLOOKUP(G111,JADUAL!$D$4:$E$5,2))</f>
        <v/>
      </c>
      <c r="I111" s="384" t="str">
        <f>IFERROR(AVERAGE('PB(TEORI)'!AB111,'PB(AMALI)'!AB111,'MARKAH PA+PB'!Q112),"")</f>
        <v/>
      </c>
      <c r="J111" s="454" t="str">
        <f>IF(I111="","",VLOOKUP(I111,JADUAL!$D$4:$E$5,2))</f>
        <v/>
      </c>
      <c r="K111" s="483" t="str">
        <f>IFERROR(AVERAGE('PB(TEORI)'!AM111,'PB(AMALI)'!AM111,'MARKAH PA+PB'!R112),"")</f>
        <v/>
      </c>
      <c r="L111" s="395" t="str">
        <f>IF(K111="","",VLOOKUP(K111,JADUAL!$D$4:$E$5,2))</f>
        <v/>
      </c>
    </row>
    <row r="112" spans="1:12">
      <c r="A112" s="4">
        <v>101</v>
      </c>
      <c r="B112" s="239" t="str">
        <f>IF(OR(F112=0,F112=""),"",'DAFTAR PELAJAR'!B108)</f>
        <v>MOHAMAD SUFIAN BIN WAHID</v>
      </c>
      <c r="C112" s="240" t="str">
        <f>IF(OR(F112=0,F112=""),"",'DAFTAR PELAJAR'!C108)</f>
        <v>4 MTK</v>
      </c>
      <c r="D112" s="241">
        <f>IF(OR(F112=0,F112=""),"",'DAFTAR PELAJAR'!D108)</f>
        <v>981203065199</v>
      </c>
      <c r="E112" s="240" t="str">
        <f>IF(OR(F112=0,F112=""),"",'DAFTAR PELAJAR'!E108)</f>
        <v>K591CMTK015</v>
      </c>
      <c r="F112" s="242">
        <f>IF(OR('DAFTAR PELAJAR'!J108=0,'DAFTAR PELAJAR'!J108=""),"",'DAFTAR PELAJAR'!J108)</f>
        <v>1</v>
      </c>
      <c r="G112" s="384" t="str">
        <f>IFERROR(AVERAGE('PB(TEORI)'!Q112,'PB(AMALI)'!Q112,'MARKAH PA+PB'!P113),"")</f>
        <v/>
      </c>
      <c r="H112" s="384" t="str">
        <f>IF(G112="","",VLOOKUP(G112,JADUAL!$D$4:$E$5,2))</f>
        <v/>
      </c>
      <c r="I112" s="384" t="str">
        <f>IFERROR(AVERAGE('PB(TEORI)'!AB112,'PB(AMALI)'!AB112,'MARKAH PA+PB'!Q113),"")</f>
        <v/>
      </c>
      <c r="J112" s="454" t="str">
        <f>IF(I112="","",VLOOKUP(I112,JADUAL!$D$4:$E$5,2))</f>
        <v/>
      </c>
      <c r="K112" s="483" t="str">
        <f>IFERROR(AVERAGE('PB(TEORI)'!AM112,'PB(AMALI)'!AM112,'MARKAH PA+PB'!R113),"")</f>
        <v/>
      </c>
      <c r="L112" s="395" t="str">
        <f>IF(K112="","",VLOOKUP(K112,JADUAL!$D$4:$E$5,2))</f>
        <v/>
      </c>
    </row>
    <row r="113" spans="1:12">
      <c r="A113" s="4">
        <v>102</v>
      </c>
      <c r="B113" s="239" t="str">
        <f>IF(OR(F113=0,F113=""),"",'DAFTAR PELAJAR'!B109)</f>
        <v>MOHAMAD SYAHMI BIN HARUN</v>
      </c>
      <c r="C113" s="240" t="str">
        <f>IF(OR(F113=0,F113=""),"",'DAFTAR PELAJAR'!C109)</f>
        <v>4 MTK</v>
      </c>
      <c r="D113" s="241">
        <f>IF(OR(F113=0,F113=""),"",'DAFTAR PELAJAR'!D109)</f>
        <v>980915065627</v>
      </c>
      <c r="E113" s="240" t="str">
        <f>IF(OR(F113=0,F113=""),"",'DAFTAR PELAJAR'!E109)</f>
        <v>K591CMTK016</v>
      </c>
      <c r="F113" s="242">
        <f>IF(OR('DAFTAR PELAJAR'!J109=0,'DAFTAR PELAJAR'!J109=""),"",'DAFTAR PELAJAR'!J109)</f>
        <v>1</v>
      </c>
      <c r="G113" s="384" t="str">
        <f>IFERROR(AVERAGE('PB(TEORI)'!Q113,'PB(AMALI)'!Q113,'MARKAH PA+PB'!P114),"")</f>
        <v/>
      </c>
      <c r="H113" s="384" t="str">
        <f>IF(G113="","",VLOOKUP(G113,JADUAL!$D$4:$E$5,2))</f>
        <v/>
      </c>
      <c r="I113" s="384" t="str">
        <f>IFERROR(AVERAGE('PB(TEORI)'!AB113,'PB(AMALI)'!AB113,'MARKAH PA+PB'!Q114),"")</f>
        <v/>
      </c>
      <c r="J113" s="454" t="str">
        <f>IF(I113="","",VLOOKUP(I113,JADUAL!$D$4:$E$5,2))</f>
        <v/>
      </c>
      <c r="K113" s="483" t="str">
        <f>IFERROR(AVERAGE('PB(TEORI)'!AM113,'PB(AMALI)'!AM113,'MARKAH PA+PB'!R114),"")</f>
        <v/>
      </c>
      <c r="L113" s="395" t="str">
        <f>IF(K113="","",VLOOKUP(K113,JADUAL!$D$4:$E$5,2))</f>
        <v/>
      </c>
    </row>
    <row r="114" spans="1:12">
      <c r="A114" s="4">
        <v>103</v>
      </c>
      <c r="B114" s="239" t="str">
        <f>IF(OR(F114=0,F114=""),"",'DAFTAR PELAJAR'!B110)</f>
        <v>MOHAMAD ZIKRI BIN REMLEE</v>
      </c>
      <c r="C114" s="240" t="str">
        <f>IF(OR(F114=0,F114=""),"",'DAFTAR PELAJAR'!C110)</f>
        <v>4 MTK</v>
      </c>
      <c r="D114" s="241" t="str">
        <f>IF(OR(F114=0,F114=""),"",'DAFTAR PELAJAR'!D110)</f>
        <v>980711036349</v>
      </c>
      <c r="E114" s="240" t="str">
        <f>IF(OR(F114=0,F114=""),"",'DAFTAR PELAJAR'!E110)</f>
        <v>K591CMTK017</v>
      </c>
      <c r="F114" s="242">
        <f>IF(OR('DAFTAR PELAJAR'!J110=0,'DAFTAR PELAJAR'!J110=""),"",'DAFTAR PELAJAR'!J110)</f>
        <v>1</v>
      </c>
      <c r="G114" s="384" t="str">
        <f>IFERROR(AVERAGE('PB(TEORI)'!Q114,'PB(AMALI)'!Q114,'MARKAH PA+PB'!P115),"")</f>
        <v/>
      </c>
      <c r="H114" s="384" t="str">
        <f>IF(G114="","",VLOOKUP(G114,JADUAL!$D$4:$E$5,2))</f>
        <v/>
      </c>
      <c r="I114" s="384" t="str">
        <f>IFERROR(AVERAGE('PB(TEORI)'!AB114,'PB(AMALI)'!AB114,'MARKAH PA+PB'!Q115),"")</f>
        <v/>
      </c>
      <c r="J114" s="454" t="str">
        <f>IF(I114="","",VLOOKUP(I114,JADUAL!$D$4:$E$5,2))</f>
        <v/>
      </c>
      <c r="K114" s="483" t="str">
        <f>IFERROR(AVERAGE('PB(TEORI)'!AM114,'PB(AMALI)'!AM114,'MARKAH PA+PB'!R115),"")</f>
        <v/>
      </c>
      <c r="L114" s="395" t="str">
        <f>IF(K114="","",VLOOKUP(K114,JADUAL!$D$4:$E$5,2))</f>
        <v/>
      </c>
    </row>
    <row r="115" spans="1:12">
      <c r="A115" s="4">
        <v>104</v>
      </c>
      <c r="B115" s="239" t="str">
        <f>IF(OR(F115=0,F115=""),"",'DAFTAR PELAJAR'!B111)</f>
        <v>MUHAMAD ALIF HAIKAL BIN  MOHD SABRI</v>
      </c>
      <c r="C115" s="240" t="str">
        <f>IF(OR(F115=0,F115=""),"",'DAFTAR PELAJAR'!C111)</f>
        <v>4 MTK</v>
      </c>
      <c r="D115" s="241" t="str">
        <f>IF(OR(F115=0,F115=""),"",'DAFTAR PELAJAR'!D111)</f>
        <v>980804035281</v>
      </c>
      <c r="E115" s="240" t="str">
        <f>IF(OR(F115=0,F115=""),"",'DAFTAR PELAJAR'!E111)</f>
        <v>K591CMTK018</v>
      </c>
      <c r="F115" s="242">
        <f>IF(OR('DAFTAR PELAJAR'!J111=0,'DAFTAR PELAJAR'!J111=""),"",'DAFTAR PELAJAR'!J111)</f>
        <v>1</v>
      </c>
      <c r="G115" s="384" t="str">
        <f>IFERROR(AVERAGE('PB(TEORI)'!Q115,'PB(AMALI)'!Q115,'MARKAH PA+PB'!P116),"")</f>
        <v/>
      </c>
      <c r="H115" s="384" t="str">
        <f>IF(G115="","",VLOOKUP(G115,JADUAL!$D$4:$E$5,2))</f>
        <v/>
      </c>
      <c r="I115" s="384" t="str">
        <f>IFERROR(AVERAGE('PB(TEORI)'!AB115,'PB(AMALI)'!AB115,'MARKAH PA+PB'!Q116),"")</f>
        <v/>
      </c>
      <c r="J115" s="454" t="str">
        <f>IF(I115="","",VLOOKUP(I115,JADUAL!$D$4:$E$5,2))</f>
        <v/>
      </c>
      <c r="K115" s="483" t="str">
        <f>IFERROR(AVERAGE('PB(TEORI)'!AM115,'PB(AMALI)'!AM115,'MARKAH PA+PB'!R116),"")</f>
        <v/>
      </c>
      <c r="L115" s="395" t="str">
        <f>IF(K115="","",VLOOKUP(K115,JADUAL!$D$4:$E$5,2))</f>
        <v/>
      </c>
    </row>
    <row r="116" spans="1:12">
      <c r="A116" s="4">
        <v>105</v>
      </c>
      <c r="B116" s="239" t="str">
        <f>IF(OR(F116=0,F116=""),"",'DAFTAR PELAJAR'!B112)</f>
        <v>MUHAMAD HAZWAN AIMAN BIN MOHAMAD YAZIZ</v>
      </c>
      <c r="C116" s="240" t="str">
        <f>IF(OR(F116=0,F116=""),"",'DAFTAR PELAJAR'!C112)</f>
        <v>4 MTK</v>
      </c>
      <c r="D116" s="241">
        <f>IF(OR(F116=0,F116=""),"",'DAFTAR PELAJAR'!D112)</f>
        <v>981001065123</v>
      </c>
      <c r="E116" s="240" t="str">
        <f>IF(OR(F116=0,F116=""),"",'DAFTAR PELAJAR'!E112)</f>
        <v>K591CMTK019</v>
      </c>
      <c r="F116" s="242">
        <f>IF(OR('DAFTAR PELAJAR'!J112=0,'DAFTAR PELAJAR'!J112=""),"",'DAFTAR PELAJAR'!J112)</f>
        <v>1</v>
      </c>
      <c r="G116" s="384" t="str">
        <f>IFERROR(AVERAGE('PB(TEORI)'!Q116,'PB(AMALI)'!Q116,'MARKAH PA+PB'!P117),"")</f>
        <v/>
      </c>
      <c r="H116" s="384" t="str">
        <f>IF(G116="","",VLOOKUP(G116,JADUAL!$D$4:$E$5,2))</f>
        <v/>
      </c>
      <c r="I116" s="384" t="str">
        <f>IFERROR(AVERAGE('PB(TEORI)'!AB116,'PB(AMALI)'!AB116,'MARKAH PA+PB'!Q117),"")</f>
        <v/>
      </c>
      <c r="J116" s="454" t="str">
        <f>IF(I116="","",VLOOKUP(I116,JADUAL!$D$4:$E$5,2))</f>
        <v/>
      </c>
      <c r="K116" s="483" t="str">
        <f>IFERROR(AVERAGE('PB(TEORI)'!AM116,'PB(AMALI)'!AM116,'MARKAH PA+PB'!R117),"")</f>
        <v/>
      </c>
      <c r="L116" s="395" t="str">
        <f>IF(K116="","",VLOOKUP(K116,JADUAL!$D$4:$E$5,2))</f>
        <v/>
      </c>
    </row>
    <row r="117" spans="1:12">
      <c r="A117" s="4">
        <v>106</v>
      </c>
      <c r="B117" s="239" t="str">
        <f>IF(OR(F117=0,F117=""),"",'DAFTAR PELAJAR'!B113)</f>
        <v>MUHAMMAD AMIRUL AIMAN BIN JAMALUDIN</v>
      </c>
      <c r="C117" s="240" t="str">
        <f>IF(OR(F117=0,F117=""),"",'DAFTAR PELAJAR'!C113)</f>
        <v>4 MTK</v>
      </c>
      <c r="D117" s="241" t="str">
        <f>IF(OR(F117=0,F117=""),"",'DAFTAR PELAJAR'!D113)</f>
        <v>980127065167</v>
      </c>
      <c r="E117" s="240" t="str">
        <f>IF(OR(F117=0,F117=""),"",'DAFTAR PELAJAR'!E113)</f>
        <v>K591CMTK020</v>
      </c>
      <c r="F117" s="242">
        <f>IF(OR('DAFTAR PELAJAR'!J113=0,'DAFTAR PELAJAR'!J113=""),"",'DAFTAR PELAJAR'!J113)</f>
        <v>1</v>
      </c>
      <c r="G117" s="384" t="str">
        <f>IFERROR(AVERAGE('PB(TEORI)'!Q117,'PB(AMALI)'!Q117,'MARKAH PA+PB'!P118),"")</f>
        <v/>
      </c>
      <c r="H117" s="384" t="str">
        <f>IF(G117="","",VLOOKUP(G117,JADUAL!$D$4:$E$5,2))</f>
        <v/>
      </c>
      <c r="I117" s="384" t="str">
        <f>IFERROR(AVERAGE('PB(TEORI)'!AB117,'PB(AMALI)'!AB117,'MARKAH PA+PB'!Q118),"")</f>
        <v/>
      </c>
      <c r="J117" s="454" t="str">
        <f>IF(I117="","",VLOOKUP(I117,JADUAL!$D$4:$E$5,2))</f>
        <v/>
      </c>
      <c r="K117" s="483" t="str">
        <f>IFERROR(AVERAGE('PB(TEORI)'!AM117,'PB(AMALI)'!AM117,'MARKAH PA+PB'!R118),"")</f>
        <v/>
      </c>
      <c r="L117" s="395" t="str">
        <f>IF(K117="","",VLOOKUP(K117,JADUAL!$D$4:$E$5,2))</f>
        <v/>
      </c>
    </row>
    <row r="118" spans="1:12">
      <c r="A118" s="4">
        <v>107</v>
      </c>
      <c r="B118" s="239" t="str">
        <f>IF(OR(F118=0,F118=""),"",'DAFTAR PELAJAR'!B114)</f>
        <v>MUHAMMAD ARIF FIRDAUS BIN HASDI</v>
      </c>
      <c r="C118" s="240" t="str">
        <f>IF(OR(F118=0,F118=""),"",'DAFTAR PELAJAR'!C114)</f>
        <v>4 MTK</v>
      </c>
      <c r="D118" s="241">
        <f>IF(OR(F118=0,F118=""),"",'DAFTAR PELAJAR'!D114)</f>
        <v>980718036595</v>
      </c>
      <c r="E118" s="240" t="str">
        <f>IF(OR(F118=0,F118=""),"",'DAFTAR PELAJAR'!E114)</f>
        <v>K591CMTK022</v>
      </c>
      <c r="F118" s="242">
        <f>IF(OR('DAFTAR PELAJAR'!J114=0,'DAFTAR PELAJAR'!J114=""),"",'DAFTAR PELAJAR'!J114)</f>
        <v>1</v>
      </c>
      <c r="G118" s="384" t="str">
        <f>IFERROR(AVERAGE('PB(TEORI)'!Q118,'PB(AMALI)'!Q118,'MARKAH PA+PB'!P119),"")</f>
        <v/>
      </c>
      <c r="H118" s="384" t="str">
        <f>IF(G118="","",VLOOKUP(G118,JADUAL!$D$4:$E$5,2))</f>
        <v/>
      </c>
      <c r="I118" s="384" t="str">
        <f>IFERROR(AVERAGE('PB(TEORI)'!AB118,'PB(AMALI)'!AB118,'MARKAH PA+PB'!Q119),"")</f>
        <v/>
      </c>
      <c r="J118" s="454" t="str">
        <f>IF(I118="","",VLOOKUP(I118,JADUAL!$D$4:$E$5,2))</f>
        <v/>
      </c>
      <c r="K118" s="483" t="str">
        <f>IFERROR(AVERAGE('PB(TEORI)'!AM118,'PB(AMALI)'!AM118,'MARKAH PA+PB'!R119),"")</f>
        <v/>
      </c>
      <c r="L118" s="395" t="str">
        <f>IF(K118="","",VLOOKUP(K118,JADUAL!$D$4:$E$5,2))</f>
        <v/>
      </c>
    </row>
    <row r="119" spans="1:12">
      <c r="A119" s="4">
        <v>108</v>
      </c>
      <c r="B119" s="239" t="str">
        <f>IF(OR(F119=0,F119=""),"",'DAFTAR PELAJAR'!B115)</f>
        <v>MUHAMMAD FAIZ BIN MOHD AZHAR</v>
      </c>
      <c r="C119" s="240" t="str">
        <f>IF(OR(F119=0,F119=""),"",'DAFTAR PELAJAR'!C115)</f>
        <v>4 MTK</v>
      </c>
      <c r="D119" s="241" t="str">
        <f>IF(OR(F119=0,F119=""),"",'DAFTAR PELAJAR'!D115)</f>
        <v>980802065903</v>
      </c>
      <c r="E119" s="240" t="str">
        <f>IF(OR(F119=0,F119=""),"",'DAFTAR PELAJAR'!E115)</f>
        <v>K591CMTK023</v>
      </c>
      <c r="F119" s="242">
        <f>IF(OR('DAFTAR PELAJAR'!J115=0,'DAFTAR PELAJAR'!J115=""),"",'DAFTAR PELAJAR'!J115)</f>
        <v>1</v>
      </c>
      <c r="G119" s="384" t="str">
        <f>IFERROR(AVERAGE('PB(TEORI)'!Q119,'PB(AMALI)'!Q119,'MARKAH PA+PB'!P120),"")</f>
        <v/>
      </c>
      <c r="H119" s="384" t="str">
        <f>IF(G119="","",VLOOKUP(G119,JADUAL!$D$4:$E$5,2))</f>
        <v/>
      </c>
      <c r="I119" s="384" t="str">
        <f>IFERROR(AVERAGE('PB(TEORI)'!AB119,'PB(AMALI)'!AB119,'MARKAH PA+PB'!Q120),"")</f>
        <v/>
      </c>
      <c r="J119" s="454" t="str">
        <f>IF(I119="","",VLOOKUP(I119,JADUAL!$D$4:$E$5,2))</f>
        <v/>
      </c>
      <c r="K119" s="483" t="str">
        <f>IFERROR(AVERAGE('PB(TEORI)'!AM119,'PB(AMALI)'!AM119,'MARKAH PA+PB'!R120),"")</f>
        <v/>
      </c>
      <c r="L119" s="395" t="str">
        <f>IF(K119="","",VLOOKUP(K119,JADUAL!$D$4:$E$5,2))</f>
        <v/>
      </c>
    </row>
    <row r="120" spans="1:12">
      <c r="A120" s="4">
        <v>109</v>
      </c>
      <c r="B120" s="239" t="str">
        <f>IF(OR(F120=0,F120=""),"",'DAFTAR PELAJAR'!B116)</f>
        <v>MUHAMMAD HAMIRUL HAFIZ BIN MOHD ZAHID</v>
      </c>
      <c r="C120" s="240" t="str">
        <f>IF(OR(F120=0,F120=""),"",'DAFTAR PELAJAR'!C116)</f>
        <v>4 MTK</v>
      </c>
      <c r="D120" s="241" t="str">
        <f>IF(OR(F120=0,F120=""),"",'DAFTAR PELAJAR'!D116)</f>
        <v>981221045191</v>
      </c>
      <c r="E120" s="240" t="str">
        <f>IF(OR(F120=0,F120=""),"",'DAFTAR PELAJAR'!E116)</f>
        <v>K591CMTK025</v>
      </c>
      <c r="F120" s="242">
        <f>IF(OR('DAFTAR PELAJAR'!J116=0,'DAFTAR PELAJAR'!J116=""),"",'DAFTAR PELAJAR'!J116)</f>
        <v>1</v>
      </c>
      <c r="G120" s="384" t="str">
        <f>IFERROR(AVERAGE('PB(TEORI)'!Q120,'PB(AMALI)'!Q120,'MARKAH PA+PB'!P121),"")</f>
        <v/>
      </c>
      <c r="H120" s="384" t="str">
        <f>IF(G120="","",VLOOKUP(G120,JADUAL!$D$4:$E$5,2))</f>
        <v/>
      </c>
      <c r="I120" s="384" t="str">
        <f>IFERROR(AVERAGE('PB(TEORI)'!AB120,'PB(AMALI)'!AB120,'MARKAH PA+PB'!Q121),"")</f>
        <v/>
      </c>
      <c r="J120" s="454" t="str">
        <f>IF(I120="","",VLOOKUP(I120,JADUAL!$D$4:$E$5,2))</f>
        <v/>
      </c>
      <c r="K120" s="483" t="str">
        <f>IFERROR(AVERAGE('PB(TEORI)'!AM120,'PB(AMALI)'!AM120,'MARKAH PA+PB'!R121),"")</f>
        <v/>
      </c>
      <c r="L120" s="395" t="str">
        <f>IF(K120="","",VLOOKUP(K120,JADUAL!$D$4:$E$5,2))</f>
        <v/>
      </c>
    </row>
    <row r="121" spans="1:12">
      <c r="A121" s="4">
        <v>110</v>
      </c>
      <c r="B121" s="239" t="str">
        <f>IF(OR(F121=0,F121=""),"",'DAFTAR PELAJAR'!B117)</f>
        <v xml:space="preserve">MUHAMMAD SHAHFID BIN KUNJI </v>
      </c>
      <c r="C121" s="240" t="str">
        <f>IF(OR(F121=0,F121=""),"",'DAFTAR PELAJAR'!C117)</f>
        <v>4 MTK</v>
      </c>
      <c r="D121" s="241">
        <f>IF(OR(F121=0,F121=""),"",'DAFTAR PELAJAR'!D117)</f>
        <v>980303065677</v>
      </c>
      <c r="E121" s="240" t="str">
        <f>IF(OR(F121=0,F121=""),"",'DAFTAR PELAJAR'!E117)</f>
        <v>K591CMTK026</v>
      </c>
      <c r="F121" s="242">
        <f>IF(OR('DAFTAR PELAJAR'!J117=0,'DAFTAR PELAJAR'!J117=""),"",'DAFTAR PELAJAR'!J117)</f>
        <v>1</v>
      </c>
      <c r="G121" s="384" t="str">
        <f>IFERROR(AVERAGE('PB(TEORI)'!Q121,'PB(AMALI)'!Q121,'MARKAH PA+PB'!P122),"")</f>
        <v/>
      </c>
      <c r="H121" s="384" t="str">
        <f>IF(G121="","",VLOOKUP(G121,JADUAL!$D$4:$E$5,2))</f>
        <v/>
      </c>
      <c r="I121" s="384" t="str">
        <f>IFERROR(AVERAGE('PB(TEORI)'!AB121,'PB(AMALI)'!AB121,'MARKAH PA+PB'!Q122),"")</f>
        <v/>
      </c>
      <c r="J121" s="454" t="str">
        <f>IF(I121="","",VLOOKUP(I121,JADUAL!$D$4:$E$5,2))</f>
        <v/>
      </c>
      <c r="K121" s="483" t="str">
        <f>IFERROR(AVERAGE('PB(TEORI)'!AM121,'PB(AMALI)'!AM121,'MARKAH PA+PB'!R122),"")</f>
        <v/>
      </c>
      <c r="L121" s="395" t="str">
        <f>IF(K121="","",VLOOKUP(K121,JADUAL!$D$4:$E$5,2))</f>
        <v/>
      </c>
    </row>
    <row r="122" spans="1:12">
      <c r="A122" s="4">
        <v>111</v>
      </c>
      <c r="B122" s="239" t="str">
        <f>IF(OR(F122=0,F122=""),"",'DAFTAR PELAJAR'!B118)</f>
        <v>WAN MOHAMMAD JALALUDDIN BIN WAN ABDUL AZIZ</v>
      </c>
      <c r="C122" s="240" t="str">
        <f>IF(OR(F122=0,F122=""),"",'DAFTAR PELAJAR'!C118)</f>
        <v>4 MTK</v>
      </c>
      <c r="D122" s="241" t="str">
        <f>IF(OR(F122=0,F122=""),"",'DAFTAR PELAJAR'!D118)</f>
        <v>980401065259</v>
      </c>
      <c r="E122" s="240" t="str">
        <f>IF(OR(F122=0,F122=""),"",'DAFTAR PELAJAR'!E118)</f>
        <v>K591CMTK030</v>
      </c>
      <c r="F122" s="242">
        <f>IF(OR('DAFTAR PELAJAR'!J118=0,'DAFTAR PELAJAR'!J118=""),"",'DAFTAR PELAJAR'!J118)</f>
        <v>1</v>
      </c>
      <c r="G122" s="384" t="str">
        <f>IFERROR(AVERAGE('PB(TEORI)'!Q122,'PB(AMALI)'!Q122,'MARKAH PA+PB'!P123),"")</f>
        <v/>
      </c>
      <c r="H122" s="384" t="str">
        <f>IF(G122="","",VLOOKUP(G122,JADUAL!$D$4:$E$5,2))</f>
        <v/>
      </c>
      <c r="I122" s="384" t="str">
        <f>IFERROR(AVERAGE('PB(TEORI)'!AB122,'PB(AMALI)'!AB122,'MARKAH PA+PB'!Q123),"")</f>
        <v/>
      </c>
      <c r="J122" s="454" t="str">
        <f>IF(I122="","",VLOOKUP(I122,JADUAL!$D$4:$E$5,2))</f>
        <v/>
      </c>
      <c r="K122" s="483" t="str">
        <f>IFERROR(AVERAGE('PB(TEORI)'!AM122,'PB(AMALI)'!AM122,'MARKAH PA+PB'!R123),"")</f>
        <v/>
      </c>
      <c r="L122" s="395" t="str">
        <f>IF(K122="","",VLOOKUP(K122,JADUAL!$D$4:$E$5,2))</f>
        <v/>
      </c>
    </row>
    <row r="123" spans="1:12">
      <c r="A123" s="4">
        <v>112</v>
      </c>
      <c r="B123" s="239" t="str">
        <f>IF(OR(F123=0,F123=""),"",'DAFTAR PELAJAR'!B119)</f>
        <v>WAN MUADZ  ZUL 'HAQEEMI BIN MOHD ZAILAN</v>
      </c>
      <c r="C123" s="240" t="str">
        <f>IF(OR(F123=0,F123=""),"",'DAFTAR PELAJAR'!C119)</f>
        <v>4 MTK</v>
      </c>
      <c r="D123" s="241">
        <f>IF(OR(F123=0,F123=""),"",'DAFTAR PELAJAR'!D119)</f>
        <v>980729145201</v>
      </c>
      <c r="E123" s="240" t="str">
        <f>IF(OR(F123=0,F123=""),"",'DAFTAR PELAJAR'!E119)</f>
        <v>K591CMTK031</v>
      </c>
      <c r="F123" s="242">
        <f>IF(OR('DAFTAR PELAJAR'!J119=0,'DAFTAR PELAJAR'!J119=""),"",'DAFTAR PELAJAR'!J119)</f>
        <v>1</v>
      </c>
      <c r="G123" s="384" t="str">
        <f>IFERROR(AVERAGE('PB(TEORI)'!Q123,'PB(AMALI)'!Q123,'MARKAH PA+PB'!P124),"")</f>
        <v/>
      </c>
      <c r="H123" s="384" t="str">
        <f>IF(G123="","",VLOOKUP(G123,JADUAL!$D$4:$E$5,2))</f>
        <v/>
      </c>
      <c r="I123" s="384" t="str">
        <f>IFERROR(AVERAGE('PB(TEORI)'!AB123,'PB(AMALI)'!AB123,'MARKAH PA+PB'!Q124),"")</f>
        <v/>
      </c>
      <c r="J123" s="454" t="str">
        <f>IF(I123="","",VLOOKUP(I123,JADUAL!$D$4:$E$5,2))</f>
        <v/>
      </c>
      <c r="K123" s="483" t="str">
        <f>IFERROR(AVERAGE('PB(TEORI)'!AM123,'PB(AMALI)'!AM123,'MARKAH PA+PB'!R124),"")</f>
        <v/>
      </c>
      <c r="L123" s="395" t="str">
        <f>IF(K123="","",VLOOKUP(K123,JADUAL!$D$4:$E$5,2))</f>
        <v/>
      </c>
    </row>
    <row r="124" spans="1:12">
      <c r="A124" s="4">
        <v>113</v>
      </c>
      <c r="B124" s="239" t="str">
        <f>IF(OR(F124=0,F124=""),"",'DAFTAR PELAJAR'!B120)</f>
        <v>MUHAMMAD AMIRUL NAIM BIN RUSLI</v>
      </c>
      <c r="C124" s="240" t="str">
        <f>IF(OR(F124=0,F124=""),"",'DAFTAR PELAJAR'!C120)</f>
        <v>4 MTK</v>
      </c>
      <c r="D124" s="241">
        <f>IF(OR(F124=0,F124=""),"",'DAFTAR PELAJAR'!D120)</f>
        <v>980717065837</v>
      </c>
      <c r="E124" s="240" t="str">
        <f>IF(OR(F124=0,F124=""),"",'DAFTAR PELAJAR'!E120)</f>
        <v>K181CMTK007</v>
      </c>
      <c r="F124" s="242">
        <f>IF(OR('DAFTAR PELAJAR'!J120=0,'DAFTAR PELAJAR'!J120=""),"",'DAFTAR PELAJAR'!J120)</f>
        <v>1</v>
      </c>
      <c r="G124" s="384" t="str">
        <f>IFERROR(AVERAGE('PB(TEORI)'!Q124,'PB(AMALI)'!Q124,'MARKAH PA+PB'!P125),"")</f>
        <v/>
      </c>
      <c r="H124" s="384" t="str">
        <f>IF(G124="","",VLOOKUP(G124,JADUAL!$D$4:$E$5,2))</f>
        <v/>
      </c>
      <c r="I124" s="384" t="str">
        <f>IFERROR(AVERAGE('PB(TEORI)'!AB124,'PB(AMALI)'!AB124,'MARKAH PA+PB'!Q125),"")</f>
        <v/>
      </c>
      <c r="J124" s="454" t="str">
        <f>IF(I124="","",VLOOKUP(I124,JADUAL!$D$4:$E$5,2))</f>
        <v/>
      </c>
      <c r="K124" s="483" t="str">
        <f>IFERROR(AVERAGE('PB(TEORI)'!AM124,'PB(AMALI)'!AM124,'MARKAH PA+PB'!R125),"")</f>
        <v/>
      </c>
      <c r="L124" s="395" t="str">
        <f>IF(K124="","",VLOOKUP(K124,JADUAL!$D$4:$E$5,2))</f>
        <v/>
      </c>
    </row>
    <row r="125" spans="1:12">
      <c r="A125" s="4">
        <v>114</v>
      </c>
      <c r="B125" s="239" t="str">
        <f>IF(OR(F125=0,F125=""),"",'DAFTAR PELAJAR'!B121)</f>
        <v>MUHAMMAD RAZLAN BIN RAZALI</v>
      </c>
      <c r="C125" s="240" t="str">
        <f>IF(OR(F125=0,F125=""),"",'DAFTAR PELAJAR'!C121)</f>
        <v>4 MTK</v>
      </c>
      <c r="D125" s="241">
        <f>IF(OR(F125=0,F125=""),"",'DAFTAR PELAJAR'!D121)</f>
        <v>980104065519</v>
      </c>
      <c r="E125" s="240" t="str">
        <f>IF(OR(F125=0,F125=""),"",'DAFTAR PELAJAR'!E121)</f>
        <v>K571CMTK029</v>
      </c>
      <c r="F125" s="242">
        <f>IF(OR('DAFTAR PELAJAR'!J121=0,'DAFTAR PELAJAR'!J121=""),"",'DAFTAR PELAJAR'!J121)</f>
        <v>1</v>
      </c>
      <c r="G125" s="384" t="str">
        <f>IFERROR(AVERAGE('PB(TEORI)'!Q125,'PB(AMALI)'!Q125,'MARKAH PA+PB'!P126),"")</f>
        <v/>
      </c>
      <c r="H125" s="384" t="str">
        <f>IF(G125="","",VLOOKUP(G125,JADUAL!$D$4:$E$5,2))</f>
        <v/>
      </c>
      <c r="I125" s="384" t="str">
        <f>IFERROR(AVERAGE('PB(TEORI)'!AB125,'PB(AMALI)'!AB125,'MARKAH PA+PB'!Q126),"")</f>
        <v/>
      </c>
      <c r="J125" s="454" t="str">
        <f>IF(I125="","",VLOOKUP(I125,JADUAL!$D$4:$E$5,2))</f>
        <v/>
      </c>
      <c r="K125" s="483" t="str">
        <f>IFERROR(AVERAGE('PB(TEORI)'!AM125,'PB(AMALI)'!AM125,'MARKAH PA+PB'!R126),"")</f>
        <v/>
      </c>
      <c r="L125" s="395" t="str">
        <f>IF(K125="","",VLOOKUP(K125,JADUAL!$D$4:$E$5,2))</f>
        <v/>
      </c>
    </row>
    <row r="126" spans="1:12">
      <c r="A126" s="4">
        <v>115</v>
      </c>
      <c r="B126" s="239" t="str">
        <f>IF(OR(F126=0,F126=""),"",'DAFTAR PELAJAR'!B122)</f>
        <v>MUHAMMAD ILHAM BIN DANHIL</v>
      </c>
      <c r="C126" s="240" t="str">
        <f>IF(OR(F126=0,F126=""),"",'DAFTAR PELAJAR'!C122)</f>
        <v>4 MTK</v>
      </c>
      <c r="D126" s="241">
        <f>IF(OR(F126=0,F126=""),"",'DAFTAR PELAJAR'!D122)</f>
        <v>980821145503</v>
      </c>
      <c r="E126" s="240" t="str">
        <f>IF(OR(F126=0,F126=""),"",'DAFTAR PELAJAR'!E122)</f>
        <v>K331CMTK019</v>
      </c>
      <c r="F126" s="242">
        <f>IF(OR('DAFTAR PELAJAR'!J122=0,'DAFTAR PELAJAR'!J122=""),"",'DAFTAR PELAJAR'!J122)</f>
        <v>1</v>
      </c>
      <c r="G126" s="384" t="str">
        <f>IFERROR(AVERAGE('PB(TEORI)'!Q126,'PB(AMALI)'!Q126,'MARKAH PA+PB'!P127),"")</f>
        <v/>
      </c>
      <c r="H126" s="384" t="str">
        <f>IF(G126="","",VLOOKUP(G126,JADUAL!$D$4:$E$5,2))</f>
        <v/>
      </c>
      <c r="I126" s="384" t="str">
        <f>IFERROR(AVERAGE('PB(TEORI)'!AB126,'PB(AMALI)'!AB126,'MARKAH PA+PB'!Q127),"")</f>
        <v/>
      </c>
      <c r="J126" s="454" t="str">
        <f>IF(I126="","",VLOOKUP(I126,JADUAL!$D$4:$E$5,2))</f>
        <v/>
      </c>
      <c r="K126" s="483" t="str">
        <f>IFERROR(AVERAGE('PB(TEORI)'!AM126,'PB(AMALI)'!AM126,'MARKAH PA+PB'!R127),"")</f>
        <v/>
      </c>
      <c r="L126" s="395" t="str">
        <f>IF(K126="","",VLOOKUP(K126,JADUAL!$D$4:$E$5,2))</f>
        <v/>
      </c>
    </row>
    <row r="127" spans="1:12">
      <c r="A127" s="4">
        <v>116</v>
      </c>
      <c r="B127" s="239" t="str">
        <f>IF(OR(F127=0,F127=""),"",'DAFTAR PELAJAR'!B123)</f>
        <v>MUHAMAD AIMAN AINUDDIN BIN MOHAMAD SHARIF</v>
      </c>
      <c r="C127" s="240" t="str">
        <f>IF(OR(F127=0,F127=""),"",'DAFTAR PELAJAR'!C123)</f>
        <v>4 MTK</v>
      </c>
      <c r="D127" s="241">
        <f>IF(OR(F127=0,F127=""),"",'DAFTAR PELAJAR'!D123)</f>
        <v>970523065135</v>
      </c>
      <c r="E127" s="240" t="str">
        <f>IF(OR(F127=0,F127=""),"",'DAFTAR PELAJAR'!E123)</f>
        <v>K591BMTK009</v>
      </c>
      <c r="F127" s="242">
        <f>IF(OR('DAFTAR PELAJAR'!J123=0,'DAFTAR PELAJAR'!J123=""),"",'DAFTAR PELAJAR'!J123)</f>
        <v>1</v>
      </c>
      <c r="G127" s="384" t="str">
        <f>IFERROR(AVERAGE('PB(TEORI)'!Q127,'PB(AMALI)'!Q127,'MARKAH PA+PB'!P128),"")</f>
        <v/>
      </c>
      <c r="H127" s="384" t="str">
        <f>IF(G127="","",VLOOKUP(G127,JADUAL!$D$4:$E$5,2))</f>
        <v/>
      </c>
      <c r="I127" s="384" t="str">
        <f>IFERROR(AVERAGE('PB(TEORI)'!AB127,'PB(AMALI)'!AB127,'MARKAH PA+PB'!Q128),"")</f>
        <v/>
      </c>
      <c r="J127" s="454" t="str">
        <f>IF(I127="","",VLOOKUP(I127,JADUAL!$D$4:$E$5,2))</f>
        <v/>
      </c>
      <c r="K127" s="483" t="str">
        <f>IFERROR(AVERAGE('PB(TEORI)'!AM127,'PB(AMALI)'!AM127,'MARKAH PA+PB'!R128),"")</f>
        <v/>
      </c>
      <c r="L127" s="395" t="str">
        <f>IF(K127="","",VLOOKUP(K127,JADUAL!$D$4:$E$5,2))</f>
        <v/>
      </c>
    </row>
    <row r="128" spans="1:12">
      <c r="A128" s="4">
        <v>117</v>
      </c>
      <c r="B128" s="239" t="str">
        <f>IF(OR(F128=0,F128=""),"",'DAFTAR PELAJAR'!B124)</f>
        <v>MOHAMAD IZANI BIN ASMADI</v>
      </c>
      <c r="C128" s="240" t="str">
        <f>IF(OR(F128=0,F128=""),"",'DAFTAR PELAJAR'!C124)</f>
        <v>4 MTK</v>
      </c>
      <c r="D128" s="241">
        <f>IF(OR(F128=0,F128=""),"",'DAFTAR PELAJAR'!D124)</f>
        <v>970523065135</v>
      </c>
      <c r="E128" s="240" t="str">
        <f>IF(OR(F128=0,F128=""),"",'DAFTAR PELAJAR'!E124)</f>
        <v>K641BMTK010</v>
      </c>
      <c r="F128" s="242">
        <f>IF(OR('DAFTAR PELAJAR'!J124=0,'DAFTAR PELAJAR'!J124=""),"",'DAFTAR PELAJAR'!J124)</f>
        <v>1</v>
      </c>
      <c r="G128" s="384" t="str">
        <f>IFERROR(AVERAGE('PB(TEORI)'!Q128,'PB(AMALI)'!Q128,'MARKAH PA+PB'!P129),"")</f>
        <v/>
      </c>
      <c r="H128" s="384" t="str">
        <f>IF(G128="","",VLOOKUP(G128,JADUAL!$D$4:$E$5,2))</f>
        <v/>
      </c>
      <c r="I128" s="384" t="str">
        <f>IFERROR(AVERAGE('PB(TEORI)'!AB128,'PB(AMALI)'!AB128,'MARKAH PA+PB'!Q129),"")</f>
        <v/>
      </c>
      <c r="J128" s="454" t="str">
        <f>IF(I128="","",VLOOKUP(I128,JADUAL!$D$4:$E$5,2))</f>
        <v/>
      </c>
      <c r="K128" s="483" t="str">
        <f>IFERROR(AVERAGE('PB(TEORI)'!AM128,'PB(AMALI)'!AM128,'MARKAH PA+PB'!R129),"")</f>
        <v/>
      </c>
      <c r="L128" s="395" t="str">
        <f>IF(K128="","",VLOOKUP(K128,JADUAL!$D$4:$E$5,2))</f>
        <v/>
      </c>
    </row>
    <row r="129" spans="1:12">
      <c r="A129" s="4">
        <v>118</v>
      </c>
      <c r="B129" s="239" t="str">
        <f>IF(OR(F129=0,F129=""),"",'DAFTAR PELAJAR'!B125)</f>
        <v>AIDA IZZATI BT SULAIMI</v>
      </c>
      <c r="C129" s="240" t="str">
        <f>IF(OR(F129=0,F129=""),"",'DAFTAR PELAJAR'!C125)</f>
        <v>4 WTP</v>
      </c>
      <c r="D129" s="241" t="str">
        <f>IF(OR(F129=0,F129=""),"",'DAFTAR PELAJAR'!D125)</f>
        <v>980227065076</v>
      </c>
      <c r="E129" s="240" t="str">
        <f>IF(OR(F129=0,F129=""),"",'DAFTAR PELAJAR'!E125)</f>
        <v>K591CWTP001</v>
      </c>
      <c r="F129" s="242">
        <f>IF(OR('DAFTAR PELAJAR'!J125=0,'DAFTAR PELAJAR'!J125=""),"",'DAFTAR PELAJAR'!J125)</f>
        <v>1</v>
      </c>
      <c r="G129" s="384" t="str">
        <f>IFERROR(AVERAGE('PB(TEORI)'!Q129,'PB(AMALI)'!Q129,'MARKAH PA+PB'!P130),"")</f>
        <v/>
      </c>
      <c r="H129" s="384" t="str">
        <f>IF(G129="","",VLOOKUP(G129,JADUAL!$D$4:$E$5,2))</f>
        <v/>
      </c>
      <c r="I129" s="384" t="str">
        <f>IFERROR(AVERAGE('PB(TEORI)'!AB129,'PB(AMALI)'!AB129,'MARKAH PA+PB'!Q130),"")</f>
        <v/>
      </c>
      <c r="J129" s="454" t="str">
        <f>IF(I129="","",VLOOKUP(I129,JADUAL!$D$4:$E$5,2))</f>
        <v/>
      </c>
      <c r="K129" s="483" t="str">
        <f>IFERROR(AVERAGE('PB(TEORI)'!AM129,'PB(AMALI)'!AM129,'MARKAH PA+PB'!R130),"")</f>
        <v/>
      </c>
      <c r="L129" s="395" t="str">
        <f>IF(K129="","",VLOOKUP(K129,JADUAL!$D$4:$E$5,2))</f>
        <v/>
      </c>
    </row>
    <row r="130" spans="1:12">
      <c r="A130" s="4">
        <v>119</v>
      </c>
      <c r="B130" s="239" t="str">
        <f>IF(OR(F130=0,F130=""),"",'DAFTAR PELAJAR'!B126)</f>
        <v>AIN SHAFIQAH BINTI KAMARUL AMRAN</v>
      </c>
      <c r="C130" s="240" t="str">
        <f>IF(OR(F130=0,F130=""),"",'DAFTAR PELAJAR'!C126)</f>
        <v>4 WTP</v>
      </c>
      <c r="D130" s="241" t="str">
        <f>IF(OR(F130=0,F130=""),"",'DAFTAR PELAJAR'!D126)</f>
        <v>980808065402</v>
      </c>
      <c r="E130" s="240" t="str">
        <f>IF(OR(F130=0,F130=""),"",'DAFTAR PELAJAR'!E126)</f>
        <v>K591CWTP002</v>
      </c>
      <c r="F130" s="242">
        <f>IF(OR('DAFTAR PELAJAR'!J126=0,'DAFTAR PELAJAR'!J126=""),"",'DAFTAR PELAJAR'!J126)</f>
        <v>1</v>
      </c>
      <c r="G130" s="384" t="str">
        <f>IFERROR(AVERAGE('PB(TEORI)'!Q130,'PB(AMALI)'!Q130,'MARKAH PA+PB'!P131),"")</f>
        <v/>
      </c>
      <c r="H130" s="384" t="str">
        <f>IF(G130="","",VLOOKUP(G130,JADUAL!$D$4:$E$5,2))</f>
        <v/>
      </c>
      <c r="I130" s="384" t="str">
        <f>IFERROR(AVERAGE('PB(TEORI)'!AB130,'PB(AMALI)'!AB130,'MARKAH PA+PB'!Q131),"")</f>
        <v/>
      </c>
      <c r="J130" s="454" t="str">
        <f>IF(I130="","",VLOOKUP(I130,JADUAL!$D$4:$E$5,2))</f>
        <v/>
      </c>
      <c r="K130" s="483" t="str">
        <f>IFERROR(AVERAGE('PB(TEORI)'!AM130,'PB(AMALI)'!AM130,'MARKAH PA+PB'!R131),"")</f>
        <v/>
      </c>
      <c r="L130" s="395" t="str">
        <f>IF(K130="","",VLOOKUP(K130,JADUAL!$D$4:$E$5,2))</f>
        <v/>
      </c>
    </row>
    <row r="131" spans="1:12">
      <c r="A131" s="4">
        <v>120</v>
      </c>
      <c r="B131" s="239" t="str">
        <f>IF(OR(F131=0,F131=""),"",'DAFTAR PELAJAR'!B127)</f>
        <v>FARAH ALIAA BINTI AZMI</v>
      </c>
      <c r="C131" s="240" t="str">
        <f>IF(OR(F131=0,F131=""),"",'DAFTAR PELAJAR'!C127)</f>
        <v>4 WTP</v>
      </c>
      <c r="D131" s="241" t="str">
        <f>IF(OR(F131=0,F131=""),"",'DAFTAR PELAJAR'!D127)</f>
        <v>981116065852</v>
      </c>
      <c r="E131" s="240" t="str">
        <f>IF(OR(F131=0,F131=""),"",'DAFTAR PELAJAR'!E127)</f>
        <v>K591CWTP003</v>
      </c>
      <c r="F131" s="242">
        <f>IF(OR('DAFTAR PELAJAR'!J127=0,'DAFTAR PELAJAR'!J127=""),"",'DAFTAR PELAJAR'!J127)</f>
        <v>1</v>
      </c>
      <c r="G131" s="384" t="str">
        <f>IFERROR(AVERAGE('PB(TEORI)'!Q131,'PB(AMALI)'!Q131,'MARKAH PA+PB'!P132),"")</f>
        <v/>
      </c>
      <c r="H131" s="384" t="str">
        <f>IF(G131="","",VLOOKUP(G131,JADUAL!$D$4:$E$5,2))</f>
        <v/>
      </c>
      <c r="I131" s="384" t="str">
        <f>IFERROR(AVERAGE('PB(TEORI)'!AB131,'PB(AMALI)'!AB131,'MARKAH PA+PB'!Q132),"")</f>
        <v/>
      </c>
      <c r="J131" s="454" t="str">
        <f>IF(I131="","",VLOOKUP(I131,JADUAL!$D$4:$E$5,2))</f>
        <v/>
      </c>
      <c r="K131" s="483" t="str">
        <f>IFERROR(AVERAGE('PB(TEORI)'!AM131,'PB(AMALI)'!AM131,'MARKAH PA+PB'!R132),"")</f>
        <v/>
      </c>
      <c r="L131" s="395" t="str">
        <f>IF(K131="","",VLOOKUP(K131,JADUAL!$D$4:$E$5,2))</f>
        <v/>
      </c>
    </row>
    <row r="132" spans="1:12">
      <c r="A132" s="4">
        <v>121</v>
      </c>
      <c r="B132" s="239" t="str">
        <f>IF(OR(F132=0,F132=""),"",'DAFTAR PELAJAR'!B128)</f>
        <v>FATIN FARHANA BINTI ISHAK</v>
      </c>
      <c r="C132" s="240" t="str">
        <f>IF(OR(F132=0,F132=""),"",'DAFTAR PELAJAR'!C128)</f>
        <v>4 WTP</v>
      </c>
      <c r="D132" s="241" t="str">
        <f>IF(OR(F132=0,F132=""),"",'DAFTAR PELAJAR'!D128)</f>
        <v>980721065610</v>
      </c>
      <c r="E132" s="240" t="str">
        <f>IF(OR(F132=0,F132=""),"",'DAFTAR PELAJAR'!E128)</f>
        <v>K591CWTP004</v>
      </c>
      <c r="F132" s="242">
        <f>IF(OR('DAFTAR PELAJAR'!J128=0,'DAFTAR PELAJAR'!J128=""),"",'DAFTAR PELAJAR'!J128)</f>
        <v>1</v>
      </c>
      <c r="G132" s="384" t="str">
        <f>IFERROR(AVERAGE('PB(TEORI)'!Q132,'PB(AMALI)'!Q132,'MARKAH PA+PB'!P133),"")</f>
        <v/>
      </c>
      <c r="H132" s="384" t="str">
        <f>IF(G132="","",VLOOKUP(G132,JADUAL!$D$4:$E$5,2))</f>
        <v/>
      </c>
      <c r="I132" s="384" t="str">
        <f>IFERROR(AVERAGE('PB(TEORI)'!AB132,'PB(AMALI)'!AB132,'MARKAH PA+PB'!Q133),"")</f>
        <v/>
      </c>
      <c r="J132" s="454" t="str">
        <f>IF(I132="","",VLOOKUP(I132,JADUAL!$D$4:$E$5,2))</f>
        <v/>
      </c>
      <c r="K132" s="483" t="str">
        <f>IFERROR(AVERAGE('PB(TEORI)'!AM132,'PB(AMALI)'!AM132,'MARKAH PA+PB'!R133),"")</f>
        <v/>
      </c>
      <c r="L132" s="395" t="str">
        <f>IF(K132="","",VLOOKUP(K132,JADUAL!$D$4:$E$5,2))</f>
        <v/>
      </c>
    </row>
    <row r="133" spans="1:12">
      <c r="A133" s="4">
        <v>122</v>
      </c>
      <c r="B133" s="239" t="str">
        <f>IF(OR(F133=0,F133=""),"",'DAFTAR PELAJAR'!B129)</f>
        <v>ISMAIL IKHMAL BIN MOHD NAPIAH</v>
      </c>
      <c r="C133" s="240" t="str">
        <f>IF(OR(F133=0,F133=""),"",'DAFTAR PELAJAR'!C129)</f>
        <v>4 WTP</v>
      </c>
      <c r="D133" s="241" t="str">
        <f>IF(OR(F133=0,F133=""),"",'DAFTAR PELAJAR'!D129)</f>
        <v>980512055379</v>
      </c>
      <c r="E133" s="240" t="str">
        <f>IF(OR(F133=0,F133=""),"",'DAFTAR PELAJAR'!E129)</f>
        <v>K591CWTP005</v>
      </c>
      <c r="F133" s="242">
        <f>IF(OR('DAFTAR PELAJAR'!J129=0,'DAFTAR PELAJAR'!J129=""),"",'DAFTAR PELAJAR'!J129)</f>
        <v>1</v>
      </c>
      <c r="G133" s="384" t="str">
        <f>IFERROR(AVERAGE('PB(TEORI)'!Q133,'PB(AMALI)'!Q133,'MARKAH PA+PB'!P134),"")</f>
        <v/>
      </c>
      <c r="H133" s="384" t="str">
        <f>IF(G133="","",VLOOKUP(G133,JADUAL!$D$4:$E$5,2))</f>
        <v/>
      </c>
      <c r="I133" s="384" t="str">
        <f>IFERROR(AVERAGE('PB(TEORI)'!AB133,'PB(AMALI)'!AB133,'MARKAH PA+PB'!Q134),"")</f>
        <v/>
      </c>
      <c r="J133" s="454" t="str">
        <f>IF(I133="","",VLOOKUP(I133,JADUAL!$D$4:$E$5,2))</f>
        <v/>
      </c>
      <c r="K133" s="483" t="str">
        <f>IFERROR(AVERAGE('PB(TEORI)'!AM133,'PB(AMALI)'!AM133,'MARKAH PA+PB'!R134),"")</f>
        <v/>
      </c>
      <c r="L133" s="395" t="str">
        <f>IF(K133="","",VLOOKUP(K133,JADUAL!$D$4:$E$5,2))</f>
        <v/>
      </c>
    </row>
    <row r="134" spans="1:12">
      <c r="A134" s="4">
        <v>123</v>
      </c>
      <c r="B134" s="239" t="str">
        <f>IF(OR(F134=0,F134=""),"",'DAFTAR PELAJAR'!B130)</f>
        <v>MUHAMAD FARIS BIN MAHADI</v>
      </c>
      <c r="C134" s="240" t="str">
        <f>IF(OR(F134=0,F134=""),"",'DAFTAR PELAJAR'!C130)</f>
        <v>4 WTP</v>
      </c>
      <c r="D134" s="241" t="str">
        <f>IF(OR(F134=0,F134=""),"",'DAFTAR PELAJAR'!D130)</f>
        <v>980303065351</v>
      </c>
      <c r="E134" s="240" t="str">
        <f>IF(OR(F134=0,F134=""),"",'DAFTAR PELAJAR'!E130)</f>
        <v>K591CWTP007</v>
      </c>
      <c r="F134" s="242">
        <f>IF(OR('DAFTAR PELAJAR'!J130=0,'DAFTAR PELAJAR'!J130=""),"",'DAFTAR PELAJAR'!J130)</f>
        <v>1</v>
      </c>
      <c r="G134" s="384" t="str">
        <f>IFERROR(AVERAGE('PB(TEORI)'!Q134,'PB(AMALI)'!Q134,'MARKAH PA+PB'!P135),"")</f>
        <v/>
      </c>
      <c r="H134" s="384" t="str">
        <f>IF(G134="","",VLOOKUP(G134,JADUAL!$D$4:$E$5,2))</f>
        <v/>
      </c>
      <c r="I134" s="384" t="str">
        <f>IFERROR(AVERAGE('PB(TEORI)'!AB134,'PB(AMALI)'!AB134,'MARKAH PA+PB'!Q135),"")</f>
        <v/>
      </c>
      <c r="J134" s="454" t="str">
        <f>IF(I134="","",VLOOKUP(I134,JADUAL!$D$4:$E$5,2))</f>
        <v/>
      </c>
      <c r="K134" s="483" t="str">
        <f>IFERROR(AVERAGE('PB(TEORI)'!AM134,'PB(AMALI)'!AM134,'MARKAH PA+PB'!R135),"")</f>
        <v/>
      </c>
      <c r="L134" s="395" t="str">
        <f>IF(K134="","",VLOOKUP(K134,JADUAL!$D$4:$E$5,2))</f>
        <v/>
      </c>
    </row>
    <row r="135" spans="1:12">
      <c r="A135" s="4">
        <v>124</v>
      </c>
      <c r="B135" s="239" t="str">
        <f>IF(OR(F135=0,F135=""),"",'DAFTAR PELAJAR'!B131)</f>
        <v>MUHAMAD SUZAIMEY AFIEZE BIN MUHAMAD ASME</v>
      </c>
      <c r="C135" s="240" t="str">
        <f>IF(OR(F135=0,F135=""),"",'DAFTAR PELAJAR'!C131)</f>
        <v>4 WTP</v>
      </c>
      <c r="D135" s="241" t="str">
        <f>IF(OR(F135=0,F135=""),"",'DAFTAR PELAJAR'!D131)</f>
        <v>980610035195</v>
      </c>
      <c r="E135" s="240" t="str">
        <f>IF(OR(F135=0,F135=""),"",'DAFTAR PELAJAR'!E131)</f>
        <v>K591CWTP008</v>
      </c>
      <c r="F135" s="242">
        <f>IF(OR('DAFTAR PELAJAR'!J131=0,'DAFTAR PELAJAR'!J131=""),"",'DAFTAR PELAJAR'!J131)</f>
        <v>1</v>
      </c>
      <c r="G135" s="384" t="str">
        <f>IFERROR(AVERAGE('PB(TEORI)'!Q135,'PB(AMALI)'!Q135,'MARKAH PA+PB'!P136),"")</f>
        <v/>
      </c>
      <c r="H135" s="384" t="str">
        <f>IF(G135="","",VLOOKUP(G135,JADUAL!$D$4:$E$5,2))</f>
        <v/>
      </c>
      <c r="I135" s="384" t="str">
        <f>IFERROR(AVERAGE('PB(TEORI)'!AB135,'PB(AMALI)'!AB135,'MARKAH PA+PB'!Q136),"")</f>
        <v/>
      </c>
      <c r="J135" s="454" t="str">
        <f>IF(I135="","",VLOOKUP(I135,JADUAL!$D$4:$E$5,2))</f>
        <v/>
      </c>
      <c r="K135" s="483" t="str">
        <f>IFERROR(AVERAGE('PB(TEORI)'!AM135,'PB(AMALI)'!AM135,'MARKAH PA+PB'!R136),"")</f>
        <v/>
      </c>
      <c r="L135" s="395" t="str">
        <f>IF(K135="","",VLOOKUP(K135,JADUAL!$D$4:$E$5,2))</f>
        <v/>
      </c>
    </row>
    <row r="136" spans="1:12">
      <c r="A136" s="4">
        <v>125</v>
      </c>
      <c r="B136" s="239" t="str">
        <f>IF(OR(F136=0,F136=""),"",'DAFTAR PELAJAR'!B132)</f>
        <v>MUSTAQIM SHAH BIN  ABU BAKAR</v>
      </c>
      <c r="C136" s="240" t="str">
        <f>IF(OR(F136=0,F136=""),"",'DAFTAR PELAJAR'!C132)</f>
        <v>4 WTP</v>
      </c>
      <c r="D136" s="241" t="str">
        <f>IF(OR(F136=0,F136=""),"",'DAFTAR PELAJAR'!D132)</f>
        <v>981005065315</v>
      </c>
      <c r="E136" s="240" t="str">
        <f>IF(OR(F136=0,F136=""),"",'DAFTAR PELAJAR'!E132)</f>
        <v>K591CWTP011</v>
      </c>
      <c r="F136" s="242">
        <f>IF(OR('DAFTAR PELAJAR'!J132=0,'DAFTAR PELAJAR'!J132=""),"",'DAFTAR PELAJAR'!J132)</f>
        <v>1</v>
      </c>
      <c r="G136" s="384" t="str">
        <f>IFERROR(AVERAGE('PB(TEORI)'!Q136,'PB(AMALI)'!Q136,'MARKAH PA+PB'!P137),"")</f>
        <v/>
      </c>
      <c r="H136" s="384" t="str">
        <f>IF(G136="","",VLOOKUP(G136,JADUAL!$D$4:$E$5,2))</f>
        <v/>
      </c>
      <c r="I136" s="384" t="str">
        <f>IFERROR(AVERAGE('PB(TEORI)'!AB136,'PB(AMALI)'!AB136,'MARKAH PA+PB'!Q137),"")</f>
        <v/>
      </c>
      <c r="J136" s="454" t="str">
        <f>IF(I136="","",VLOOKUP(I136,JADUAL!$D$4:$E$5,2))</f>
        <v/>
      </c>
      <c r="K136" s="483" t="str">
        <f>IFERROR(AVERAGE('PB(TEORI)'!AM136,'PB(AMALI)'!AM136,'MARKAH PA+PB'!R137),"")</f>
        <v/>
      </c>
      <c r="L136" s="395" t="str">
        <f>IF(K136="","",VLOOKUP(K136,JADUAL!$D$4:$E$5,2))</f>
        <v/>
      </c>
    </row>
    <row r="137" spans="1:12">
      <c r="A137" s="4">
        <v>126</v>
      </c>
      <c r="B137" s="239" t="str">
        <f>IF(OR(F137=0,F137=""),"",'DAFTAR PELAJAR'!B133)</f>
        <v>NOOR IZATUL AMIRA BT ABDUL MALIK</v>
      </c>
      <c r="C137" s="240" t="str">
        <f>IF(OR(F137=0,F137=""),"",'DAFTAR PELAJAR'!C133)</f>
        <v>4 WTP</v>
      </c>
      <c r="D137" s="241" t="str">
        <f>IF(OR(F137=0,F137=""),"",'DAFTAR PELAJAR'!D133)</f>
        <v>980923066232</v>
      </c>
      <c r="E137" s="240" t="str">
        <f>IF(OR(F137=0,F137=""),"",'DAFTAR PELAJAR'!E133)</f>
        <v>K591CWTP012</v>
      </c>
      <c r="F137" s="242">
        <f>IF(OR('DAFTAR PELAJAR'!J133=0,'DAFTAR PELAJAR'!J133=""),"",'DAFTAR PELAJAR'!J133)</f>
        <v>1</v>
      </c>
      <c r="G137" s="384" t="str">
        <f>IFERROR(AVERAGE('PB(TEORI)'!Q137,'PB(AMALI)'!Q137,'MARKAH PA+PB'!P138),"")</f>
        <v/>
      </c>
      <c r="H137" s="384" t="str">
        <f>IF(G137="","",VLOOKUP(G137,JADUAL!$D$4:$E$5,2))</f>
        <v/>
      </c>
      <c r="I137" s="384" t="str">
        <f>IFERROR(AVERAGE('PB(TEORI)'!AB137,'PB(AMALI)'!AB137,'MARKAH PA+PB'!Q138),"")</f>
        <v/>
      </c>
      <c r="J137" s="454" t="str">
        <f>IF(I137="","",VLOOKUP(I137,JADUAL!$D$4:$E$5,2))</f>
        <v/>
      </c>
      <c r="K137" s="483" t="str">
        <f>IFERROR(AVERAGE('PB(TEORI)'!AM137,'PB(AMALI)'!AM137,'MARKAH PA+PB'!R138),"")</f>
        <v/>
      </c>
      <c r="L137" s="395" t="str">
        <f>IF(K137="","",VLOOKUP(K137,JADUAL!$D$4:$E$5,2))</f>
        <v/>
      </c>
    </row>
    <row r="138" spans="1:12">
      <c r="A138" s="4">
        <v>127</v>
      </c>
      <c r="B138" s="239" t="str">
        <f>IF(OR(F138=0,F138=""),"",'DAFTAR PELAJAR'!B134)</f>
        <v>NORSHAMIMI BINTI MUHAMAD SHARIMAN</v>
      </c>
      <c r="C138" s="240" t="str">
        <f>IF(OR(F138=0,F138=""),"",'DAFTAR PELAJAR'!C134)</f>
        <v>4 WTP</v>
      </c>
      <c r="D138" s="241" t="str">
        <f>IF(OR(F138=0,F138=""),"",'DAFTAR PELAJAR'!D134)</f>
        <v>980410035836</v>
      </c>
      <c r="E138" s="240" t="str">
        <f>IF(OR(F138=0,F138=""),"",'DAFTAR PELAJAR'!E134)</f>
        <v>K591CWTP013</v>
      </c>
      <c r="F138" s="242">
        <f>IF(OR('DAFTAR PELAJAR'!J134=0,'DAFTAR PELAJAR'!J134=""),"",'DAFTAR PELAJAR'!J134)</f>
        <v>1</v>
      </c>
      <c r="G138" s="384" t="str">
        <f>IFERROR(AVERAGE('PB(TEORI)'!Q138,'PB(AMALI)'!Q138,'MARKAH PA+PB'!P139),"")</f>
        <v/>
      </c>
      <c r="H138" s="384" t="str">
        <f>IF(G138="","",VLOOKUP(G138,JADUAL!$D$4:$E$5,2))</f>
        <v/>
      </c>
      <c r="I138" s="384" t="str">
        <f>IFERROR(AVERAGE('PB(TEORI)'!AB138,'PB(AMALI)'!AB138,'MARKAH PA+PB'!Q139),"")</f>
        <v/>
      </c>
      <c r="J138" s="454" t="str">
        <f>IF(I138="","",VLOOKUP(I138,JADUAL!$D$4:$E$5,2))</f>
        <v/>
      </c>
      <c r="K138" s="483" t="str">
        <f>IFERROR(AVERAGE('PB(TEORI)'!AM138,'PB(AMALI)'!AM138,'MARKAH PA+PB'!R139),"")</f>
        <v/>
      </c>
      <c r="L138" s="395" t="str">
        <f>IF(K138="","",VLOOKUP(K138,JADUAL!$D$4:$E$5,2))</f>
        <v/>
      </c>
    </row>
    <row r="139" spans="1:12">
      <c r="A139" s="4">
        <v>128</v>
      </c>
      <c r="B139" s="239" t="str">
        <f>IF(OR(F139=0,F139=""),"",'DAFTAR PELAJAR'!B135)</f>
        <v>SAIYIDATINA AISYAH BINTI MOHMAD NAZRI</v>
      </c>
      <c r="C139" s="240" t="str">
        <f>IF(OR(F139=0,F139=""),"",'DAFTAR PELAJAR'!C135)</f>
        <v>4 WTP</v>
      </c>
      <c r="D139" s="241" t="str">
        <f>IF(OR(F139=0,F139=""),"",'DAFTAR PELAJAR'!D135)</f>
        <v>980918065710</v>
      </c>
      <c r="E139" s="240" t="str">
        <f>IF(OR(F139=0,F139=""),"",'DAFTAR PELAJAR'!E135)</f>
        <v>K591CWTP015</v>
      </c>
      <c r="F139" s="242">
        <f>IF(OR('DAFTAR PELAJAR'!J135=0,'DAFTAR PELAJAR'!J135=""),"",'DAFTAR PELAJAR'!J135)</f>
        <v>1</v>
      </c>
      <c r="G139" s="384" t="str">
        <f>IFERROR(AVERAGE('PB(TEORI)'!Q139,'PB(AMALI)'!Q139,'MARKAH PA+PB'!P140),"")</f>
        <v/>
      </c>
      <c r="H139" s="384" t="str">
        <f>IF(G139="","",VLOOKUP(G139,JADUAL!$D$4:$E$5,2))</f>
        <v/>
      </c>
      <c r="I139" s="384" t="str">
        <f>IFERROR(AVERAGE('PB(TEORI)'!AB139,'PB(AMALI)'!AB139,'MARKAH PA+PB'!Q140),"")</f>
        <v/>
      </c>
      <c r="J139" s="454" t="str">
        <f>IF(I139="","",VLOOKUP(I139,JADUAL!$D$4:$E$5,2))</f>
        <v/>
      </c>
      <c r="K139" s="483" t="str">
        <f>IFERROR(AVERAGE('PB(TEORI)'!AM139,'PB(AMALI)'!AM139,'MARKAH PA+PB'!R140),"")</f>
        <v/>
      </c>
      <c r="L139" s="395" t="str">
        <f>IF(K139="","",VLOOKUP(K139,JADUAL!$D$4:$E$5,2))</f>
        <v/>
      </c>
    </row>
    <row r="140" spans="1:12">
      <c r="A140" s="4">
        <v>129</v>
      </c>
      <c r="B140" s="239" t="str">
        <f>IF(OR(F140=0,F140=""),"",'DAFTAR PELAJAR'!B136)</f>
        <v>SYED AKIL BIN SY OTHMAN</v>
      </c>
      <c r="C140" s="240" t="str">
        <f>IF(OR(F140=0,F140=""),"",'DAFTAR PELAJAR'!C136)</f>
        <v>4 WTP</v>
      </c>
      <c r="D140" s="241" t="str">
        <f>IF(OR(F140=0,F140=""),"",'DAFTAR PELAJAR'!D136)</f>
        <v>980927065747</v>
      </c>
      <c r="E140" s="240" t="str">
        <f>IF(OR(F140=0,F140=""),"",'DAFTAR PELAJAR'!E136)</f>
        <v>K591CWTP016</v>
      </c>
      <c r="F140" s="242">
        <f>IF(OR('DAFTAR PELAJAR'!J136=0,'DAFTAR PELAJAR'!J136=""),"",'DAFTAR PELAJAR'!J136)</f>
        <v>1</v>
      </c>
      <c r="G140" s="384" t="str">
        <f>IFERROR(AVERAGE('PB(TEORI)'!Q140,'PB(AMALI)'!Q140,'MARKAH PA+PB'!P141),"")</f>
        <v/>
      </c>
      <c r="H140" s="384" t="str">
        <f>IF(G140="","",VLOOKUP(G140,JADUAL!$D$4:$E$5,2))</f>
        <v/>
      </c>
      <c r="I140" s="384" t="str">
        <f>IFERROR(AVERAGE('PB(TEORI)'!AB140,'PB(AMALI)'!AB140,'MARKAH PA+PB'!Q141),"")</f>
        <v/>
      </c>
      <c r="J140" s="454" t="str">
        <f>IF(I140="","",VLOOKUP(I140,JADUAL!$D$4:$E$5,2))</f>
        <v/>
      </c>
      <c r="K140" s="483" t="str">
        <f>IFERROR(AVERAGE('PB(TEORI)'!AM140,'PB(AMALI)'!AM140,'MARKAH PA+PB'!R141),"")</f>
        <v/>
      </c>
      <c r="L140" s="395" t="str">
        <f>IF(K140="","",VLOOKUP(K140,JADUAL!$D$4:$E$5,2))</f>
        <v/>
      </c>
    </row>
    <row r="141" spans="1:12">
      <c r="A141" s="4">
        <v>130</v>
      </c>
      <c r="B141" s="239" t="str">
        <f>IF(OR(F141=0,F141=""),"",'DAFTAR PELAJAR'!B137)</f>
        <v>YUSSAKIRRA SAKILLA BINTI SHAMSUDIN</v>
      </c>
      <c r="C141" s="240" t="str">
        <f>IF(OR(F141=0,F141=""),"",'DAFTAR PELAJAR'!C137)</f>
        <v>4 WTP</v>
      </c>
      <c r="D141" s="241" t="str">
        <f>IF(OR(F141=0,F141=""),"",'DAFTAR PELAJAR'!D137)</f>
        <v>980318065952</v>
      </c>
      <c r="E141" s="240" t="str">
        <f>IF(OR(F141=0,F141=""),"",'DAFTAR PELAJAR'!E137)</f>
        <v>K591CWTP017</v>
      </c>
      <c r="F141" s="242">
        <f>IF(OR('DAFTAR PELAJAR'!J137=0,'DAFTAR PELAJAR'!J137=""),"",'DAFTAR PELAJAR'!J137)</f>
        <v>1</v>
      </c>
      <c r="G141" s="384" t="str">
        <f>IFERROR(AVERAGE('PB(TEORI)'!Q141,'PB(AMALI)'!Q141,'MARKAH PA+PB'!P142),"")</f>
        <v/>
      </c>
      <c r="H141" s="384" t="str">
        <f>IF(G141="","",VLOOKUP(G141,JADUAL!$D$4:$E$5,2))</f>
        <v/>
      </c>
      <c r="I141" s="384" t="str">
        <f>IFERROR(AVERAGE('PB(TEORI)'!AB141,'PB(AMALI)'!AB141,'MARKAH PA+PB'!Q142),"")</f>
        <v/>
      </c>
      <c r="J141" s="454" t="str">
        <f>IF(I141="","",VLOOKUP(I141,JADUAL!$D$4:$E$5,2))</f>
        <v/>
      </c>
      <c r="K141" s="483" t="str">
        <f>IFERROR(AVERAGE('PB(TEORI)'!AM141,'PB(AMALI)'!AM141,'MARKAH PA+PB'!R142),"")</f>
        <v/>
      </c>
      <c r="L141" s="395" t="str">
        <f>IF(K141="","",VLOOKUP(K141,JADUAL!$D$4:$E$5,2))</f>
        <v/>
      </c>
    </row>
    <row r="142" spans="1:12">
      <c r="A142" s="4">
        <v>131</v>
      </c>
      <c r="B142" s="239" t="str">
        <f>IF(OR(F142=0,F142=""),"",'DAFTAR PELAJAR'!B138)</f>
        <v>ZANORRASYIDAH BINTI ZULKEPLI</v>
      </c>
      <c r="C142" s="240" t="str">
        <f>IF(OR(F142=0,F142=""),"",'DAFTAR PELAJAR'!C138)</f>
        <v>4 WTP</v>
      </c>
      <c r="D142" s="241" t="str">
        <f>IF(OR(F142=0,F142=""),"",'DAFTAR PELAJAR'!D138)</f>
        <v>981226116518</v>
      </c>
      <c r="E142" s="240" t="str">
        <f>IF(OR(F142=0,F142=""),"",'DAFTAR PELAJAR'!E138)</f>
        <v>K591CWTP018</v>
      </c>
      <c r="F142" s="242">
        <f>IF(OR('DAFTAR PELAJAR'!J138=0,'DAFTAR PELAJAR'!J138=""),"",'DAFTAR PELAJAR'!J138)</f>
        <v>1</v>
      </c>
      <c r="G142" s="384" t="str">
        <f>IFERROR(AVERAGE('PB(TEORI)'!Q142,'PB(AMALI)'!Q142,'MARKAH PA+PB'!P143),"")</f>
        <v/>
      </c>
      <c r="H142" s="384" t="str">
        <f>IF(G142="","",VLOOKUP(G142,JADUAL!$D$4:$E$5,2))</f>
        <v/>
      </c>
      <c r="I142" s="384" t="str">
        <f>IFERROR(AVERAGE('PB(TEORI)'!AB142,'PB(AMALI)'!AB142,'MARKAH PA+PB'!Q143),"")</f>
        <v/>
      </c>
      <c r="J142" s="454" t="str">
        <f>IF(I142="","",VLOOKUP(I142,JADUAL!$D$4:$E$5,2))</f>
        <v/>
      </c>
      <c r="K142" s="483" t="str">
        <f>IFERROR(AVERAGE('PB(TEORI)'!AM142,'PB(AMALI)'!AM142,'MARKAH PA+PB'!R143),"")</f>
        <v/>
      </c>
      <c r="L142" s="395" t="str">
        <f>IF(K142="","",VLOOKUP(K142,JADUAL!$D$4:$E$5,2))</f>
        <v/>
      </c>
    </row>
    <row r="143" spans="1:12">
      <c r="A143" s="4">
        <v>132</v>
      </c>
      <c r="B143" s="239" t="str">
        <f>IF(OR(F143=0,F143=""),"",'DAFTAR PELAJAR'!B139)</f>
        <v/>
      </c>
      <c r="C143" s="240" t="str">
        <f>IF(OR(F143=0,F143=""),"",'DAFTAR PELAJAR'!C139)</f>
        <v/>
      </c>
      <c r="D143" s="241" t="str">
        <f>IF(OR(F143=0,F143=""),"",'DAFTAR PELAJAR'!D139)</f>
        <v/>
      </c>
      <c r="E143" s="240" t="str">
        <f>IF(OR(F143=0,F143=""),"",'DAFTAR PELAJAR'!E139)</f>
        <v/>
      </c>
      <c r="F143" s="242" t="str">
        <f>IF(OR('DAFTAR PELAJAR'!J139=0,'DAFTAR PELAJAR'!J139=""),"",'DAFTAR PELAJAR'!J139)</f>
        <v/>
      </c>
      <c r="G143" s="384" t="str">
        <f>IFERROR(AVERAGE('PB(TEORI)'!Q143,'PB(AMALI)'!Q143,'MARKAH PA+PB'!P144),"")</f>
        <v/>
      </c>
      <c r="H143" s="384" t="str">
        <f>IF(G143="","",VLOOKUP(G143,JADUAL!$D$4:$E$5,2))</f>
        <v/>
      </c>
      <c r="I143" s="384" t="str">
        <f>IFERROR(AVERAGE('PB(TEORI)'!AB143,'PB(AMALI)'!AB143,'MARKAH PA+PB'!Q144),"")</f>
        <v/>
      </c>
      <c r="J143" s="454" t="str">
        <f>IF(I143="","",VLOOKUP(I143,JADUAL!$D$4:$E$5,2))</f>
        <v/>
      </c>
      <c r="K143" s="483" t="str">
        <f>IFERROR(AVERAGE('PB(TEORI)'!AM143,'PB(AMALI)'!AM143,'MARKAH PA+PB'!R144),"")</f>
        <v/>
      </c>
      <c r="L143" s="395" t="str">
        <f>IF(K143="","",VLOOKUP(K143,JADUAL!$D$4:$E$5,2))</f>
        <v/>
      </c>
    </row>
    <row r="144" spans="1:12">
      <c r="A144" s="4">
        <v>133</v>
      </c>
      <c r="B144" s="239" t="str">
        <f>IF(OR(F144=0,F144=""),"",'DAFTAR PELAJAR'!B140)</f>
        <v/>
      </c>
      <c r="C144" s="240" t="str">
        <f>IF(OR(F144=0,F144=""),"",'DAFTAR PELAJAR'!C140)</f>
        <v/>
      </c>
      <c r="D144" s="241" t="str">
        <f>IF(OR(F144=0,F144=""),"",'DAFTAR PELAJAR'!D140)</f>
        <v/>
      </c>
      <c r="E144" s="240" t="str">
        <f>IF(OR(F144=0,F144=""),"",'DAFTAR PELAJAR'!E140)</f>
        <v/>
      </c>
      <c r="F144" s="242" t="str">
        <f>IF(OR('DAFTAR PELAJAR'!J140=0,'DAFTAR PELAJAR'!J140=""),"",'DAFTAR PELAJAR'!J140)</f>
        <v/>
      </c>
      <c r="G144" s="384" t="str">
        <f>IFERROR(AVERAGE('PB(TEORI)'!Q144,'PB(AMALI)'!Q144,'MARKAH PA+PB'!P145),"")</f>
        <v/>
      </c>
      <c r="H144" s="384" t="str">
        <f>IF(G144="","",VLOOKUP(G144,JADUAL!$D$4:$E$5,2))</f>
        <v/>
      </c>
      <c r="I144" s="384" t="str">
        <f>IFERROR(AVERAGE('PB(TEORI)'!AB144,'PB(AMALI)'!AB144,'MARKAH PA+PB'!Q145),"")</f>
        <v/>
      </c>
      <c r="J144" s="454" t="str">
        <f>IF(I144="","",VLOOKUP(I144,JADUAL!$D$4:$E$5,2))</f>
        <v/>
      </c>
      <c r="K144" s="483" t="str">
        <f>IFERROR(AVERAGE('PB(TEORI)'!AM144,'PB(AMALI)'!AM144,'MARKAH PA+PB'!R145),"")</f>
        <v/>
      </c>
      <c r="L144" s="395" t="str">
        <f>IF(K144="","",VLOOKUP(K144,JADUAL!$D$4:$E$5,2))</f>
        <v/>
      </c>
    </row>
    <row r="145" spans="1:12">
      <c r="A145" s="4">
        <v>134</v>
      </c>
      <c r="B145" s="239" t="str">
        <f>IF(OR(F145=0,F145=""),"",'DAFTAR PELAJAR'!B141)</f>
        <v/>
      </c>
      <c r="C145" s="240" t="str">
        <f>IF(OR(F145=0,F145=""),"",'DAFTAR PELAJAR'!C141)</f>
        <v/>
      </c>
      <c r="D145" s="241" t="str">
        <f>IF(OR(F145=0,F145=""),"",'DAFTAR PELAJAR'!D141)</f>
        <v/>
      </c>
      <c r="E145" s="240" t="str">
        <f>IF(OR(F145=0,F145=""),"",'DAFTAR PELAJAR'!E141)</f>
        <v/>
      </c>
      <c r="F145" s="242" t="str">
        <f>IF(OR('DAFTAR PELAJAR'!J141=0,'DAFTAR PELAJAR'!J141=""),"",'DAFTAR PELAJAR'!J141)</f>
        <v/>
      </c>
      <c r="G145" s="384" t="str">
        <f>IFERROR(AVERAGE('PB(TEORI)'!Q145,'PB(AMALI)'!Q145,'MARKAH PA+PB'!P146),"")</f>
        <v/>
      </c>
      <c r="H145" s="384" t="str">
        <f>IF(G145="","",VLOOKUP(G145,JADUAL!$D$4:$E$5,2))</f>
        <v/>
      </c>
      <c r="I145" s="384" t="str">
        <f>IFERROR(AVERAGE('PB(TEORI)'!AB145,'PB(AMALI)'!AB145,'MARKAH PA+PB'!Q146),"")</f>
        <v/>
      </c>
      <c r="J145" s="454" t="str">
        <f>IF(I145="","",VLOOKUP(I145,JADUAL!$D$4:$E$5,2))</f>
        <v/>
      </c>
      <c r="K145" s="483" t="str">
        <f>IFERROR(AVERAGE('PB(TEORI)'!AM145,'PB(AMALI)'!AM145,'MARKAH PA+PB'!R146),"")</f>
        <v/>
      </c>
      <c r="L145" s="395" t="str">
        <f>IF(K145="","",VLOOKUP(K145,JADUAL!$D$4:$E$5,2))</f>
        <v/>
      </c>
    </row>
    <row r="146" spans="1:12">
      <c r="A146" s="4">
        <v>135</v>
      </c>
      <c r="B146" s="239" t="str">
        <f>IF(OR(F146=0,F146=""),"",'DAFTAR PELAJAR'!B142)</f>
        <v/>
      </c>
      <c r="C146" s="240" t="str">
        <f>IF(OR(F146=0,F146=""),"",'DAFTAR PELAJAR'!C142)</f>
        <v/>
      </c>
      <c r="D146" s="241" t="str">
        <f>IF(OR(F146=0,F146=""),"",'DAFTAR PELAJAR'!D142)</f>
        <v/>
      </c>
      <c r="E146" s="240" t="str">
        <f>IF(OR(F146=0,F146=""),"",'DAFTAR PELAJAR'!E142)</f>
        <v/>
      </c>
      <c r="F146" s="242" t="str">
        <f>IF(OR('DAFTAR PELAJAR'!J142=0,'DAFTAR PELAJAR'!J142=""),"",'DAFTAR PELAJAR'!J142)</f>
        <v/>
      </c>
      <c r="G146" s="384" t="str">
        <f>IFERROR(AVERAGE('PB(TEORI)'!Q146,'PB(AMALI)'!Q146,'MARKAH PA+PB'!P147),"")</f>
        <v/>
      </c>
      <c r="H146" s="384" t="str">
        <f>IF(G146="","",VLOOKUP(G146,JADUAL!$D$4:$E$5,2))</f>
        <v/>
      </c>
      <c r="I146" s="384" t="str">
        <f>IFERROR(AVERAGE('PB(TEORI)'!AB146,'PB(AMALI)'!AB146,'MARKAH PA+PB'!Q147),"")</f>
        <v/>
      </c>
      <c r="J146" s="454" t="str">
        <f>IF(I146="","",VLOOKUP(I146,JADUAL!$D$4:$E$5,2))</f>
        <v/>
      </c>
      <c r="K146" s="483" t="str">
        <f>IFERROR(AVERAGE('PB(TEORI)'!AM146,'PB(AMALI)'!AM146,'MARKAH PA+PB'!R147),"")</f>
        <v/>
      </c>
      <c r="L146" s="395" t="str">
        <f>IF(K146="","",VLOOKUP(K146,JADUAL!$D$4:$E$5,2))</f>
        <v/>
      </c>
    </row>
    <row r="147" spans="1:12">
      <c r="A147" s="4">
        <v>136</v>
      </c>
      <c r="B147" s="239" t="str">
        <f>IF(OR(F147=0,F147=""),"",'DAFTAR PELAJAR'!B143)</f>
        <v/>
      </c>
      <c r="C147" s="240" t="str">
        <f>IF(OR(F147=0,F147=""),"",'DAFTAR PELAJAR'!C143)</f>
        <v/>
      </c>
      <c r="D147" s="241" t="str">
        <f>IF(OR(F147=0,F147=""),"",'DAFTAR PELAJAR'!D143)</f>
        <v/>
      </c>
      <c r="E147" s="240" t="str">
        <f>IF(OR(F147=0,F147=""),"",'DAFTAR PELAJAR'!E143)</f>
        <v/>
      </c>
      <c r="F147" s="242" t="str">
        <f>IF(OR('DAFTAR PELAJAR'!J143=0,'DAFTAR PELAJAR'!J143=""),"",'DAFTAR PELAJAR'!J143)</f>
        <v/>
      </c>
      <c r="G147" s="384" t="str">
        <f>IFERROR(AVERAGE('PB(TEORI)'!Q147,'PB(AMALI)'!Q147,'MARKAH PA+PB'!P148),"")</f>
        <v/>
      </c>
      <c r="H147" s="384" t="str">
        <f>IF(G147="","",VLOOKUP(G147,JADUAL!$D$4:$E$5,2))</f>
        <v/>
      </c>
      <c r="I147" s="384" t="str">
        <f>IFERROR(AVERAGE('PB(TEORI)'!AB147,'PB(AMALI)'!AB147,'MARKAH PA+PB'!Q148),"")</f>
        <v/>
      </c>
      <c r="J147" s="454" t="str">
        <f>IF(I147="","",VLOOKUP(I147,JADUAL!$D$4:$E$5,2))</f>
        <v/>
      </c>
      <c r="K147" s="483" t="str">
        <f>IFERROR(AVERAGE('PB(TEORI)'!AM147,'PB(AMALI)'!AM147,'MARKAH PA+PB'!R148),"")</f>
        <v/>
      </c>
      <c r="L147" s="395" t="str">
        <f>IF(K147="","",VLOOKUP(K147,JADUAL!$D$4:$E$5,2))</f>
        <v/>
      </c>
    </row>
    <row r="148" spans="1:12">
      <c r="A148" s="4">
        <v>137</v>
      </c>
      <c r="B148" s="239" t="str">
        <f>IF(OR(F148=0,F148=""),"",'DAFTAR PELAJAR'!B144)</f>
        <v/>
      </c>
      <c r="C148" s="240" t="str">
        <f>IF(OR(F148=0,F148=""),"",'DAFTAR PELAJAR'!C144)</f>
        <v/>
      </c>
      <c r="D148" s="241" t="str">
        <f>IF(OR(F148=0,F148=""),"",'DAFTAR PELAJAR'!D144)</f>
        <v/>
      </c>
      <c r="E148" s="240" t="str">
        <f>IF(OR(F148=0,F148=""),"",'DAFTAR PELAJAR'!E144)</f>
        <v/>
      </c>
      <c r="F148" s="242" t="str">
        <f>IF(OR('DAFTAR PELAJAR'!J144=0,'DAFTAR PELAJAR'!J144=""),"",'DAFTAR PELAJAR'!J144)</f>
        <v/>
      </c>
      <c r="G148" s="384" t="str">
        <f>IFERROR(AVERAGE('PB(TEORI)'!Q148,'PB(AMALI)'!Q148,'MARKAH PA+PB'!P149),"")</f>
        <v/>
      </c>
      <c r="H148" s="384" t="str">
        <f>IF(G148="","",VLOOKUP(G148,JADUAL!$D$4:$E$5,2))</f>
        <v/>
      </c>
      <c r="I148" s="384" t="str">
        <f>IFERROR(AVERAGE('PB(TEORI)'!AB148,'PB(AMALI)'!AB148,'MARKAH PA+PB'!Q149),"")</f>
        <v/>
      </c>
      <c r="J148" s="454" t="str">
        <f>IF(I148="","",VLOOKUP(I148,JADUAL!$D$4:$E$5,2))</f>
        <v/>
      </c>
      <c r="K148" s="483" t="str">
        <f>IFERROR(AVERAGE('PB(TEORI)'!AM148,'PB(AMALI)'!AM148,'MARKAH PA+PB'!R149),"")</f>
        <v/>
      </c>
      <c r="L148" s="395" t="str">
        <f>IF(K148="","",VLOOKUP(K148,JADUAL!$D$4:$E$5,2))</f>
        <v/>
      </c>
    </row>
    <row r="149" spans="1:12">
      <c r="A149" s="4">
        <v>138</v>
      </c>
      <c r="B149" s="239" t="str">
        <f>IF(OR(F149=0,F149=""),"",'DAFTAR PELAJAR'!B145)</f>
        <v/>
      </c>
      <c r="C149" s="240" t="str">
        <f>IF(OR(F149=0,F149=""),"",'DAFTAR PELAJAR'!C145)</f>
        <v/>
      </c>
      <c r="D149" s="241" t="str">
        <f>IF(OR(F149=0,F149=""),"",'DAFTAR PELAJAR'!D145)</f>
        <v/>
      </c>
      <c r="E149" s="240" t="str">
        <f>IF(OR(F149=0,F149=""),"",'DAFTAR PELAJAR'!E145)</f>
        <v/>
      </c>
      <c r="F149" s="242" t="str">
        <f>IF(OR('DAFTAR PELAJAR'!J145=0,'DAFTAR PELAJAR'!J145=""),"",'DAFTAR PELAJAR'!J145)</f>
        <v/>
      </c>
      <c r="G149" s="384" t="str">
        <f>IFERROR(AVERAGE('PB(TEORI)'!Q149,'PB(AMALI)'!Q149,'MARKAH PA+PB'!P150),"")</f>
        <v/>
      </c>
      <c r="H149" s="384" t="str">
        <f>IF(G149="","",VLOOKUP(G149,JADUAL!$D$4:$E$5,2))</f>
        <v/>
      </c>
      <c r="I149" s="384" t="str">
        <f>IFERROR(AVERAGE('PB(TEORI)'!AB149,'PB(AMALI)'!AB149,'MARKAH PA+PB'!Q150),"")</f>
        <v/>
      </c>
      <c r="J149" s="454" t="str">
        <f>IF(I149="","",VLOOKUP(I149,JADUAL!$D$4:$E$5,2))</f>
        <v/>
      </c>
      <c r="K149" s="483" t="str">
        <f>IFERROR(AVERAGE('PB(TEORI)'!AM149,'PB(AMALI)'!AM149,'MARKAH PA+PB'!R150),"")</f>
        <v/>
      </c>
      <c r="L149" s="395" t="str">
        <f>IF(K149="","",VLOOKUP(K149,JADUAL!$D$4:$E$5,2))</f>
        <v/>
      </c>
    </row>
    <row r="150" spans="1:12">
      <c r="A150" s="4">
        <v>139</v>
      </c>
      <c r="B150" s="239" t="str">
        <f>IF(OR(F150=0,F150=""),"",'DAFTAR PELAJAR'!B146)</f>
        <v/>
      </c>
      <c r="C150" s="240" t="str">
        <f>IF(OR(F150=0,F150=""),"",'DAFTAR PELAJAR'!C146)</f>
        <v/>
      </c>
      <c r="D150" s="241" t="str">
        <f>IF(OR(F150=0,F150=""),"",'DAFTAR PELAJAR'!D146)</f>
        <v/>
      </c>
      <c r="E150" s="240" t="str">
        <f>IF(OR(F150=0,F150=""),"",'DAFTAR PELAJAR'!E146)</f>
        <v/>
      </c>
      <c r="F150" s="242" t="str">
        <f>IF(OR('DAFTAR PELAJAR'!J146=0,'DAFTAR PELAJAR'!J146=""),"",'DAFTAR PELAJAR'!J146)</f>
        <v/>
      </c>
      <c r="G150" s="384" t="str">
        <f>IFERROR(AVERAGE('PB(TEORI)'!Q150,'PB(AMALI)'!Q150,'MARKAH PA+PB'!P151),"")</f>
        <v/>
      </c>
      <c r="H150" s="384" t="str">
        <f>IF(G150="","",VLOOKUP(G150,JADUAL!$D$4:$E$5,2))</f>
        <v/>
      </c>
      <c r="I150" s="384" t="str">
        <f>IFERROR(AVERAGE('PB(TEORI)'!AB150,'PB(AMALI)'!AB150,'MARKAH PA+PB'!Q151),"")</f>
        <v/>
      </c>
      <c r="J150" s="454" t="str">
        <f>IF(I150="","",VLOOKUP(I150,JADUAL!$D$4:$E$5,2))</f>
        <v/>
      </c>
      <c r="K150" s="483" t="str">
        <f>IFERROR(AVERAGE('PB(TEORI)'!AM150,'PB(AMALI)'!AM150,'MARKAH PA+PB'!R151),"")</f>
        <v/>
      </c>
      <c r="L150" s="395" t="str">
        <f>IF(K150="","",VLOOKUP(K150,JADUAL!$D$4:$E$5,2))</f>
        <v/>
      </c>
    </row>
    <row r="151" spans="1:12">
      <c r="A151" s="4">
        <v>140</v>
      </c>
      <c r="B151" s="239" t="str">
        <f>IF(OR(F151=0,F151=""),"",'DAFTAR PELAJAR'!B147)</f>
        <v/>
      </c>
      <c r="C151" s="240" t="str">
        <f>IF(OR(F151=0,F151=""),"",'DAFTAR PELAJAR'!C147)</f>
        <v/>
      </c>
      <c r="D151" s="241" t="str">
        <f>IF(OR(F151=0,F151=""),"",'DAFTAR PELAJAR'!D147)</f>
        <v/>
      </c>
      <c r="E151" s="240" t="str">
        <f>IF(OR(F151=0,F151=""),"",'DAFTAR PELAJAR'!E147)</f>
        <v/>
      </c>
      <c r="F151" s="242" t="str">
        <f>IF(OR('DAFTAR PELAJAR'!J147=0,'DAFTAR PELAJAR'!J147=""),"",'DAFTAR PELAJAR'!J147)</f>
        <v/>
      </c>
      <c r="G151" s="384" t="str">
        <f>IFERROR(AVERAGE('PB(TEORI)'!Q151,'PB(AMALI)'!Q151,'MARKAH PA+PB'!P152),"")</f>
        <v/>
      </c>
      <c r="H151" s="384" t="str">
        <f>IF(G151="","",VLOOKUP(G151,JADUAL!$D$4:$E$5,2))</f>
        <v/>
      </c>
      <c r="I151" s="384" t="str">
        <f>IFERROR(AVERAGE('PB(TEORI)'!AB151,'PB(AMALI)'!AB151,'MARKAH PA+PB'!Q152),"")</f>
        <v/>
      </c>
      <c r="J151" s="454" t="str">
        <f>IF(I151="","",VLOOKUP(I151,JADUAL!$D$4:$E$5,2))</f>
        <v/>
      </c>
      <c r="K151" s="483" t="str">
        <f>IFERROR(AVERAGE('PB(TEORI)'!AM151,'PB(AMALI)'!AM151,'MARKAH PA+PB'!R152),"")</f>
        <v/>
      </c>
      <c r="L151" s="395" t="str">
        <f>IF(K151="","",VLOOKUP(K151,JADUAL!$D$4:$E$5,2))</f>
        <v/>
      </c>
    </row>
    <row r="152" spans="1:12">
      <c r="A152" s="4">
        <v>141</v>
      </c>
      <c r="B152" s="239" t="str">
        <f>IF(OR(F152=0,F152=""),"",'DAFTAR PELAJAR'!B148)</f>
        <v/>
      </c>
      <c r="C152" s="240" t="str">
        <f>IF(OR(F152=0,F152=""),"",'DAFTAR PELAJAR'!C148)</f>
        <v/>
      </c>
      <c r="D152" s="241" t="str">
        <f>IF(OR(F152=0,F152=""),"",'DAFTAR PELAJAR'!D148)</f>
        <v/>
      </c>
      <c r="E152" s="240" t="str">
        <f>IF(OR(F152=0,F152=""),"",'DAFTAR PELAJAR'!E148)</f>
        <v/>
      </c>
      <c r="F152" s="242" t="str">
        <f>IF(OR('DAFTAR PELAJAR'!J148=0,'DAFTAR PELAJAR'!J148=""),"",'DAFTAR PELAJAR'!J148)</f>
        <v/>
      </c>
      <c r="G152" s="384" t="str">
        <f>IFERROR(AVERAGE('PB(TEORI)'!Q152,'PB(AMALI)'!Q152,'MARKAH PA+PB'!P153),"")</f>
        <v/>
      </c>
      <c r="H152" s="384" t="str">
        <f>IF(G152="","",VLOOKUP(G152,JADUAL!$D$4:$E$5,2))</f>
        <v/>
      </c>
      <c r="I152" s="384" t="str">
        <f>IFERROR(AVERAGE('PB(TEORI)'!AB152,'PB(AMALI)'!AB152,'MARKAH PA+PB'!Q153),"")</f>
        <v/>
      </c>
      <c r="J152" s="454" t="str">
        <f>IF(I152="","",VLOOKUP(I152,JADUAL!$D$4:$E$5,2))</f>
        <v/>
      </c>
      <c r="K152" s="483" t="str">
        <f>IFERROR(AVERAGE('PB(TEORI)'!AM152,'PB(AMALI)'!AM152,'MARKAH PA+PB'!R153),"")</f>
        <v/>
      </c>
      <c r="L152" s="395" t="str">
        <f>IF(K152="","",VLOOKUP(K152,JADUAL!$D$4:$E$5,2))</f>
        <v/>
      </c>
    </row>
    <row r="153" spans="1:12">
      <c r="A153" s="4">
        <v>142</v>
      </c>
      <c r="B153" s="239" t="str">
        <f>IF(OR(F153=0,F153=""),"",'DAFTAR PELAJAR'!B149)</f>
        <v/>
      </c>
      <c r="C153" s="240" t="str">
        <f>IF(OR(F153=0,F153=""),"",'DAFTAR PELAJAR'!C149)</f>
        <v/>
      </c>
      <c r="D153" s="241" t="str">
        <f>IF(OR(F153=0,F153=""),"",'DAFTAR PELAJAR'!D149)</f>
        <v/>
      </c>
      <c r="E153" s="240" t="str">
        <f>IF(OR(F153=0,F153=""),"",'DAFTAR PELAJAR'!E149)</f>
        <v/>
      </c>
      <c r="F153" s="242" t="str">
        <f>IF(OR('DAFTAR PELAJAR'!J149=0,'DAFTAR PELAJAR'!J149=""),"",'DAFTAR PELAJAR'!J149)</f>
        <v/>
      </c>
      <c r="G153" s="384" t="str">
        <f>IFERROR(AVERAGE('PB(TEORI)'!Q153,'PB(AMALI)'!Q153,'MARKAH PA+PB'!P154),"")</f>
        <v/>
      </c>
      <c r="H153" s="384" t="str">
        <f>IF(G153="","",VLOOKUP(G153,JADUAL!$D$4:$E$5,2))</f>
        <v/>
      </c>
      <c r="I153" s="384" t="str">
        <f>IFERROR(AVERAGE('PB(TEORI)'!AB153,'PB(AMALI)'!AB153,'MARKAH PA+PB'!Q154),"")</f>
        <v/>
      </c>
      <c r="J153" s="454" t="str">
        <f>IF(I153="","",VLOOKUP(I153,JADUAL!$D$4:$E$5,2))</f>
        <v/>
      </c>
      <c r="K153" s="483" t="str">
        <f>IFERROR(AVERAGE('PB(TEORI)'!AM153,'PB(AMALI)'!AM153,'MARKAH PA+PB'!R154),"")</f>
        <v/>
      </c>
      <c r="L153" s="395" t="str">
        <f>IF(K153="","",VLOOKUP(K153,JADUAL!$D$4:$E$5,2))</f>
        <v/>
      </c>
    </row>
    <row r="154" spans="1:12">
      <c r="A154" s="4">
        <v>143</v>
      </c>
      <c r="B154" s="239" t="str">
        <f>IF(OR(F154=0,F154=""),"",'DAFTAR PELAJAR'!B150)</f>
        <v/>
      </c>
      <c r="C154" s="240" t="str">
        <f>IF(OR(F154=0,F154=""),"",'DAFTAR PELAJAR'!C150)</f>
        <v/>
      </c>
      <c r="D154" s="241" t="str">
        <f>IF(OR(F154=0,F154=""),"",'DAFTAR PELAJAR'!D150)</f>
        <v/>
      </c>
      <c r="E154" s="240" t="str">
        <f>IF(OR(F154=0,F154=""),"",'DAFTAR PELAJAR'!E150)</f>
        <v/>
      </c>
      <c r="F154" s="242" t="str">
        <f>IF(OR('DAFTAR PELAJAR'!J150=0,'DAFTAR PELAJAR'!J150=""),"",'DAFTAR PELAJAR'!J150)</f>
        <v/>
      </c>
      <c r="G154" s="384" t="str">
        <f>IFERROR(AVERAGE('PB(TEORI)'!Q154,'PB(AMALI)'!Q154,'MARKAH PA+PB'!P155),"")</f>
        <v/>
      </c>
      <c r="H154" s="384" t="str">
        <f>IF(G154="","",VLOOKUP(G154,JADUAL!$D$4:$E$5,2))</f>
        <v/>
      </c>
      <c r="I154" s="384" t="str">
        <f>IFERROR(AVERAGE('PB(TEORI)'!AB154,'PB(AMALI)'!AB154,'MARKAH PA+PB'!Q155),"")</f>
        <v/>
      </c>
      <c r="J154" s="454" t="str">
        <f>IF(I154="","",VLOOKUP(I154,JADUAL!$D$4:$E$5,2))</f>
        <v/>
      </c>
      <c r="K154" s="483" t="str">
        <f>IFERROR(AVERAGE('PB(TEORI)'!AM154,'PB(AMALI)'!AM154,'MARKAH PA+PB'!R155),"")</f>
        <v/>
      </c>
      <c r="L154" s="395" t="str">
        <f>IF(K154="","",VLOOKUP(K154,JADUAL!$D$4:$E$5,2))</f>
        <v/>
      </c>
    </row>
    <row r="155" spans="1:12">
      <c r="A155" s="4">
        <v>144</v>
      </c>
      <c r="B155" s="239" t="str">
        <f>IF(OR(F155=0,F155=""),"",'DAFTAR PELAJAR'!B151)</f>
        <v/>
      </c>
      <c r="C155" s="240" t="str">
        <f>IF(OR(F155=0,F155=""),"",'DAFTAR PELAJAR'!C151)</f>
        <v/>
      </c>
      <c r="D155" s="241" t="str">
        <f>IF(OR(F155=0,F155=""),"",'DAFTAR PELAJAR'!D151)</f>
        <v/>
      </c>
      <c r="E155" s="240" t="str">
        <f>IF(OR(F155=0,F155=""),"",'DAFTAR PELAJAR'!E151)</f>
        <v/>
      </c>
      <c r="F155" s="242" t="str">
        <f>IF(OR('DAFTAR PELAJAR'!J151=0,'DAFTAR PELAJAR'!J151=""),"",'DAFTAR PELAJAR'!J151)</f>
        <v/>
      </c>
      <c r="G155" s="384" t="str">
        <f>IFERROR(AVERAGE('PB(TEORI)'!Q155,'PB(AMALI)'!Q155,'MARKAH PA+PB'!P156),"")</f>
        <v/>
      </c>
      <c r="H155" s="384" t="str">
        <f>IF(G155="","",VLOOKUP(G155,JADUAL!$D$4:$E$5,2))</f>
        <v/>
      </c>
      <c r="I155" s="384" t="str">
        <f>IFERROR(AVERAGE('PB(TEORI)'!AB155,'PB(AMALI)'!AB155,'MARKAH PA+PB'!Q156),"")</f>
        <v/>
      </c>
      <c r="J155" s="454" t="str">
        <f>IF(I155="","",VLOOKUP(I155,JADUAL!$D$4:$E$5,2))</f>
        <v/>
      </c>
      <c r="K155" s="483" t="str">
        <f>IFERROR(AVERAGE('PB(TEORI)'!AM155,'PB(AMALI)'!AM155,'MARKAH PA+PB'!R156),"")</f>
        <v/>
      </c>
      <c r="L155" s="395" t="str">
        <f>IF(K155="","",VLOOKUP(K155,JADUAL!$D$4:$E$5,2))</f>
        <v/>
      </c>
    </row>
    <row r="156" spans="1:12">
      <c r="A156" s="4">
        <v>145</v>
      </c>
      <c r="B156" s="239" t="str">
        <f>IF(OR(F156=0,F156=""),"",'DAFTAR PELAJAR'!B152)</f>
        <v/>
      </c>
      <c r="C156" s="240" t="str">
        <f>IF(OR(F156=0,F156=""),"",'DAFTAR PELAJAR'!C152)</f>
        <v/>
      </c>
      <c r="D156" s="241" t="str">
        <f>IF(OR(F156=0,F156=""),"",'DAFTAR PELAJAR'!D152)</f>
        <v/>
      </c>
      <c r="E156" s="240" t="str">
        <f>IF(OR(F156=0,F156=""),"",'DAFTAR PELAJAR'!E152)</f>
        <v/>
      </c>
      <c r="F156" s="242" t="str">
        <f>IF(OR('DAFTAR PELAJAR'!J152=0,'DAFTAR PELAJAR'!J152=""),"",'DAFTAR PELAJAR'!J152)</f>
        <v/>
      </c>
      <c r="G156" s="384" t="str">
        <f>IFERROR(AVERAGE('PB(TEORI)'!Q156,'PB(AMALI)'!Q156,'MARKAH PA+PB'!P157),"")</f>
        <v/>
      </c>
      <c r="H156" s="384" t="str">
        <f>IF(G156="","",VLOOKUP(G156,JADUAL!$D$4:$E$5,2))</f>
        <v/>
      </c>
      <c r="I156" s="384" t="str">
        <f>IFERROR(AVERAGE('PB(TEORI)'!AB156,'PB(AMALI)'!AB156,'MARKAH PA+PB'!Q157),"")</f>
        <v/>
      </c>
      <c r="J156" s="454" t="str">
        <f>IF(I156="","",VLOOKUP(I156,JADUAL!$D$4:$E$5,2))</f>
        <v/>
      </c>
      <c r="K156" s="483" t="str">
        <f>IFERROR(AVERAGE('PB(TEORI)'!AM156,'PB(AMALI)'!AM156,'MARKAH PA+PB'!R157),"")</f>
        <v/>
      </c>
      <c r="L156" s="395" t="str">
        <f>IF(K156="","",VLOOKUP(K156,JADUAL!$D$4:$E$5,2))</f>
        <v/>
      </c>
    </row>
    <row r="157" spans="1:12">
      <c r="A157" s="4">
        <v>146</v>
      </c>
      <c r="B157" s="239" t="str">
        <f>IF(OR(F157=0,F157=""),"",'DAFTAR PELAJAR'!B153)</f>
        <v/>
      </c>
      <c r="C157" s="240" t="str">
        <f>IF(OR(F157=0,F157=""),"",'DAFTAR PELAJAR'!C153)</f>
        <v/>
      </c>
      <c r="D157" s="241" t="str">
        <f>IF(OR(F157=0,F157=""),"",'DAFTAR PELAJAR'!D153)</f>
        <v/>
      </c>
      <c r="E157" s="240" t="str">
        <f>IF(OR(F157=0,F157=""),"",'DAFTAR PELAJAR'!E153)</f>
        <v/>
      </c>
      <c r="F157" s="242" t="str">
        <f>IF(OR('DAFTAR PELAJAR'!J153=0,'DAFTAR PELAJAR'!J153=""),"",'DAFTAR PELAJAR'!J153)</f>
        <v/>
      </c>
      <c r="G157" s="384" t="str">
        <f>IFERROR(AVERAGE('PB(TEORI)'!Q157,'PB(AMALI)'!Q157,'MARKAH PA+PB'!P158),"")</f>
        <v/>
      </c>
      <c r="H157" s="384" t="str">
        <f>IF(G157="","",VLOOKUP(G157,JADUAL!$D$4:$E$5,2))</f>
        <v/>
      </c>
      <c r="I157" s="384" t="str">
        <f>IFERROR(AVERAGE('PB(TEORI)'!AB157,'PB(AMALI)'!AB157,'MARKAH PA+PB'!Q158),"")</f>
        <v/>
      </c>
      <c r="J157" s="454" t="str">
        <f>IF(I157="","",VLOOKUP(I157,JADUAL!$D$4:$E$5,2))</f>
        <v/>
      </c>
      <c r="K157" s="483" t="str">
        <f>IFERROR(AVERAGE('PB(TEORI)'!AM157,'PB(AMALI)'!AM157,'MARKAH PA+PB'!R158),"")</f>
        <v/>
      </c>
      <c r="L157" s="395" t="str">
        <f>IF(K157="","",VLOOKUP(K157,JADUAL!$D$4:$E$5,2))</f>
        <v/>
      </c>
    </row>
    <row r="158" spans="1:12">
      <c r="A158" s="4">
        <v>147</v>
      </c>
      <c r="B158" s="239" t="str">
        <f>IF(OR(F158=0,F158=""),"",'DAFTAR PELAJAR'!B154)</f>
        <v/>
      </c>
      <c r="C158" s="240" t="str">
        <f>IF(OR(F158=0,F158=""),"",'DAFTAR PELAJAR'!C154)</f>
        <v/>
      </c>
      <c r="D158" s="241" t="str">
        <f>IF(OR(F158=0,F158=""),"",'DAFTAR PELAJAR'!D154)</f>
        <v/>
      </c>
      <c r="E158" s="240" t="str">
        <f>IF(OR(F158=0,F158=""),"",'DAFTAR PELAJAR'!E154)</f>
        <v/>
      </c>
      <c r="F158" s="242" t="str">
        <f>IF(OR('DAFTAR PELAJAR'!J154=0,'DAFTAR PELAJAR'!J154=""),"",'DAFTAR PELAJAR'!J154)</f>
        <v/>
      </c>
      <c r="G158" s="384" t="str">
        <f>IFERROR(AVERAGE('PB(TEORI)'!Q158,'PB(AMALI)'!Q158,'MARKAH PA+PB'!P159),"")</f>
        <v/>
      </c>
      <c r="H158" s="384" t="str">
        <f>IF(G158="","",VLOOKUP(G158,JADUAL!$D$4:$E$5,2))</f>
        <v/>
      </c>
      <c r="I158" s="384" t="str">
        <f>IFERROR(AVERAGE('PB(TEORI)'!AB158,'PB(AMALI)'!AB158,'MARKAH PA+PB'!Q159),"")</f>
        <v/>
      </c>
      <c r="J158" s="454" t="str">
        <f>IF(I158="","",VLOOKUP(I158,JADUAL!$D$4:$E$5,2))</f>
        <v/>
      </c>
      <c r="K158" s="483" t="str">
        <f>IFERROR(AVERAGE('PB(TEORI)'!AM158,'PB(AMALI)'!AM158,'MARKAH PA+PB'!R159),"")</f>
        <v/>
      </c>
      <c r="L158" s="395" t="str">
        <f>IF(K158="","",VLOOKUP(K158,JADUAL!$D$4:$E$5,2))</f>
        <v/>
      </c>
    </row>
    <row r="159" spans="1:12">
      <c r="A159" s="4">
        <v>148</v>
      </c>
      <c r="B159" s="239" t="str">
        <f>IF(OR(F159=0,F159=""),"",'DAFTAR PELAJAR'!B155)</f>
        <v/>
      </c>
      <c r="C159" s="240" t="str">
        <f>IF(OR(F159=0,F159=""),"",'DAFTAR PELAJAR'!C155)</f>
        <v/>
      </c>
      <c r="D159" s="241" t="str">
        <f>IF(OR(F159=0,F159=""),"",'DAFTAR PELAJAR'!D155)</f>
        <v/>
      </c>
      <c r="E159" s="240" t="str">
        <f>IF(OR(F159=0,F159=""),"",'DAFTAR PELAJAR'!E155)</f>
        <v/>
      </c>
      <c r="F159" s="242" t="str">
        <f>IF(OR('DAFTAR PELAJAR'!J155=0,'DAFTAR PELAJAR'!J155=""),"",'DAFTAR PELAJAR'!J155)</f>
        <v/>
      </c>
      <c r="G159" s="384" t="str">
        <f>IFERROR(AVERAGE('PB(TEORI)'!Q159,'PB(AMALI)'!Q159,'MARKAH PA+PB'!P160),"")</f>
        <v/>
      </c>
      <c r="H159" s="384" t="str">
        <f>IF(G159="","",VLOOKUP(G159,JADUAL!$D$4:$E$5,2))</f>
        <v/>
      </c>
      <c r="I159" s="384" t="str">
        <f>IFERROR(AVERAGE('PB(TEORI)'!AB159,'PB(AMALI)'!AB159,'MARKAH PA+PB'!Q160),"")</f>
        <v/>
      </c>
      <c r="J159" s="454" t="str">
        <f>IF(I159="","",VLOOKUP(I159,JADUAL!$D$4:$E$5,2))</f>
        <v/>
      </c>
      <c r="K159" s="483" t="str">
        <f>IFERROR(AVERAGE('PB(TEORI)'!AM159,'PB(AMALI)'!AM159,'MARKAH PA+PB'!R160),"")</f>
        <v/>
      </c>
      <c r="L159" s="395" t="str">
        <f>IF(K159="","",VLOOKUP(K159,JADUAL!$D$4:$E$5,2))</f>
        <v/>
      </c>
    </row>
    <row r="160" spans="1:12">
      <c r="A160" s="4">
        <v>149</v>
      </c>
      <c r="B160" s="239" t="str">
        <f>IF(OR(F160=0,F160=""),"",'DAFTAR PELAJAR'!B156)</f>
        <v/>
      </c>
      <c r="C160" s="240" t="str">
        <f>IF(OR(F160=0,F160=""),"",'DAFTAR PELAJAR'!C156)</f>
        <v/>
      </c>
      <c r="D160" s="241" t="str">
        <f>IF(OR(F160=0,F160=""),"",'DAFTAR PELAJAR'!D156)</f>
        <v/>
      </c>
      <c r="E160" s="240" t="str">
        <f>IF(OR(F160=0,F160=""),"",'DAFTAR PELAJAR'!E156)</f>
        <v/>
      </c>
      <c r="F160" s="242" t="str">
        <f>IF(OR('DAFTAR PELAJAR'!J156=0,'DAFTAR PELAJAR'!J156=""),"",'DAFTAR PELAJAR'!J156)</f>
        <v/>
      </c>
      <c r="G160" s="384" t="str">
        <f>IFERROR(AVERAGE('PB(TEORI)'!Q160,'PB(AMALI)'!Q160,'MARKAH PA+PB'!P161),"")</f>
        <v/>
      </c>
      <c r="H160" s="384" t="str">
        <f>IF(G160="","",VLOOKUP(G160,JADUAL!$D$4:$E$5,2))</f>
        <v/>
      </c>
      <c r="I160" s="384" t="str">
        <f>IFERROR(AVERAGE('PB(TEORI)'!AB160,'PB(AMALI)'!AB160,'MARKAH PA+PB'!Q161),"")</f>
        <v/>
      </c>
      <c r="J160" s="454" t="str">
        <f>IF(I160="","",VLOOKUP(I160,JADUAL!$D$4:$E$5,2))</f>
        <v/>
      </c>
      <c r="K160" s="483" t="str">
        <f>IFERROR(AVERAGE('PB(TEORI)'!AM160,'PB(AMALI)'!AM160,'MARKAH PA+PB'!R161),"")</f>
        <v/>
      </c>
      <c r="L160" s="395" t="str">
        <f>IF(K160="","",VLOOKUP(K160,JADUAL!$D$4:$E$5,2))</f>
        <v/>
      </c>
    </row>
    <row r="161" spans="1:12">
      <c r="A161" s="4">
        <v>150</v>
      </c>
      <c r="B161" s="239" t="str">
        <f>IF(OR(F161=0,F161=""),"",'DAFTAR PELAJAR'!B157)</f>
        <v/>
      </c>
      <c r="C161" s="240" t="str">
        <f>IF(OR(F161=0,F161=""),"",'DAFTAR PELAJAR'!C157)</f>
        <v/>
      </c>
      <c r="D161" s="241" t="str">
        <f>IF(OR(F161=0,F161=""),"",'DAFTAR PELAJAR'!D157)</f>
        <v/>
      </c>
      <c r="E161" s="240" t="str">
        <f>IF(OR(F161=0,F161=""),"",'DAFTAR PELAJAR'!E157)</f>
        <v/>
      </c>
      <c r="F161" s="242" t="str">
        <f>IF(OR('DAFTAR PELAJAR'!J157=0,'DAFTAR PELAJAR'!J157=""),"",'DAFTAR PELAJAR'!J157)</f>
        <v/>
      </c>
      <c r="G161" s="384" t="str">
        <f>IFERROR(AVERAGE('PB(TEORI)'!Q161,'PB(AMALI)'!Q161,'MARKAH PA+PB'!P162),"")</f>
        <v/>
      </c>
      <c r="H161" s="384" t="str">
        <f>IF(G161="","",VLOOKUP(G161,JADUAL!$D$4:$E$5,2))</f>
        <v/>
      </c>
      <c r="I161" s="384" t="str">
        <f>IFERROR(AVERAGE('PB(TEORI)'!AB161,'PB(AMALI)'!AB161,'MARKAH PA+PB'!Q162),"")</f>
        <v/>
      </c>
      <c r="J161" s="454" t="str">
        <f>IF(I161="","",VLOOKUP(I161,JADUAL!$D$4:$E$5,2))</f>
        <v/>
      </c>
      <c r="K161" s="483" t="str">
        <f>IFERROR(AVERAGE('PB(TEORI)'!AM161,'PB(AMALI)'!AM161,'MARKAH PA+PB'!R162),"")</f>
        <v/>
      </c>
      <c r="L161" s="395" t="str">
        <f>IF(K161="","",VLOOKUP(K161,JADUAL!$D$4:$E$5,2))</f>
        <v/>
      </c>
    </row>
    <row r="162" spans="1:12">
      <c r="A162" s="4">
        <v>151</v>
      </c>
      <c r="B162" s="239" t="str">
        <f>IF(OR(F162=0,F162=""),"",'DAFTAR PELAJAR'!B158)</f>
        <v/>
      </c>
      <c r="C162" s="240" t="str">
        <f>IF(OR(F162=0,F162=""),"",'DAFTAR PELAJAR'!C158)</f>
        <v/>
      </c>
      <c r="D162" s="241" t="str">
        <f>IF(OR(F162=0,F162=""),"",'DAFTAR PELAJAR'!D158)</f>
        <v/>
      </c>
      <c r="E162" s="240" t="str">
        <f>IF(OR(F162=0,F162=""),"",'DAFTAR PELAJAR'!E158)</f>
        <v/>
      </c>
      <c r="F162" s="242" t="str">
        <f>IF(OR('DAFTAR PELAJAR'!J158=0,'DAFTAR PELAJAR'!J158=""),"",'DAFTAR PELAJAR'!J158)</f>
        <v/>
      </c>
      <c r="G162" s="384" t="str">
        <f>IFERROR(AVERAGE('PB(TEORI)'!Q162,'PB(AMALI)'!Q162,'MARKAH PA+PB'!P163),"")</f>
        <v/>
      </c>
      <c r="H162" s="384" t="str">
        <f>IF(G162="","",VLOOKUP(G162,JADUAL!$D$4:$E$5,2))</f>
        <v/>
      </c>
      <c r="I162" s="384" t="str">
        <f>IFERROR(AVERAGE('PB(TEORI)'!AB162,'PB(AMALI)'!AB162,'MARKAH PA+PB'!Q163),"")</f>
        <v/>
      </c>
      <c r="J162" s="454" t="str">
        <f>IF(I162="","",VLOOKUP(I162,JADUAL!$D$4:$E$5,2))</f>
        <v/>
      </c>
      <c r="K162" s="483" t="str">
        <f>IFERROR(AVERAGE('PB(TEORI)'!AM162,'PB(AMALI)'!AM162,'MARKAH PA+PB'!R163),"")</f>
        <v/>
      </c>
      <c r="L162" s="395" t="str">
        <f>IF(K162="","",VLOOKUP(K162,JADUAL!$D$4:$E$5,2))</f>
        <v/>
      </c>
    </row>
    <row r="163" spans="1:12">
      <c r="A163" s="4">
        <v>152</v>
      </c>
      <c r="B163" s="239" t="str">
        <f>IF(OR(F163=0,F163=""),"",'DAFTAR PELAJAR'!B159)</f>
        <v/>
      </c>
      <c r="C163" s="240" t="str">
        <f>IF(OR(F163=0,F163=""),"",'DAFTAR PELAJAR'!C159)</f>
        <v/>
      </c>
      <c r="D163" s="241" t="str">
        <f>IF(OR(F163=0,F163=""),"",'DAFTAR PELAJAR'!D159)</f>
        <v/>
      </c>
      <c r="E163" s="240" t="str">
        <f>IF(OR(F163=0,F163=""),"",'DAFTAR PELAJAR'!E159)</f>
        <v/>
      </c>
      <c r="F163" s="242" t="str">
        <f>IF(OR('DAFTAR PELAJAR'!J159=0,'DAFTAR PELAJAR'!J159=""),"",'DAFTAR PELAJAR'!J159)</f>
        <v/>
      </c>
      <c r="G163" s="384" t="str">
        <f>IFERROR(AVERAGE('PB(TEORI)'!Q163,'PB(AMALI)'!Q163,'MARKAH PA+PB'!P164),"")</f>
        <v/>
      </c>
      <c r="H163" s="384" t="str">
        <f>IF(G163="","",VLOOKUP(G163,JADUAL!$D$4:$E$5,2))</f>
        <v/>
      </c>
      <c r="I163" s="384" t="str">
        <f>IFERROR(AVERAGE('PB(TEORI)'!AB163,'PB(AMALI)'!AB163,'MARKAH PA+PB'!Q164),"")</f>
        <v/>
      </c>
      <c r="J163" s="454" t="str">
        <f>IF(I163="","",VLOOKUP(I163,JADUAL!$D$4:$E$5,2))</f>
        <v/>
      </c>
      <c r="K163" s="483" t="str">
        <f>IFERROR(AVERAGE('PB(TEORI)'!AM163,'PB(AMALI)'!AM163,'MARKAH PA+PB'!R164),"")</f>
        <v/>
      </c>
      <c r="L163" s="395" t="str">
        <f>IF(K163="","",VLOOKUP(K163,JADUAL!$D$4:$E$5,2))</f>
        <v/>
      </c>
    </row>
    <row r="164" spans="1:12">
      <c r="A164" s="4">
        <v>153</v>
      </c>
      <c r="B164" s="239" t="str">
        <f>IF(OR(F164=0,F164=""),"",'DAFTAR PELAJAR'!B160)</f>
        <v/>
      </c>
      <c r="C164" s="240" t="str">
        <f>IF(OR(F164=0,F164=""),"",'DAFTAR PELAJAR'!C160)</f>
        <v/>
      </c>
      <c r="D164" s="241" t="str">
        <f>IF(OR(F164=0,F164=""),"",'DAFTAR PELAJAR'!D160)</f>
        <v/>
      </c>
      <c r="E164" s="240" t="str">
        <f>IF(OR(F164=0,F164=""),"",'DAFTAR PELAJAR'!E160)</f>
        <v/>
      </c>
      <c r="F164" s="242" t="str">
        <f>IF(OR('DAFTAR PELAJAR'!J160=0,'DAFTAR PELAJAR'!J160=""),"",'DAFTAR PELAJAR'!J160)</f>
        <v/>
      </c>
      <c r="G164" s="384" t="str">
        <f>IFERROR(AVERAGE('PB(TEORI)'!Q164,'PB(AMALI)'!Q164,'MARKAH PA+PB'!P165),"")</f>
        <v/>
      </c>
      <c r="H164" s="384" t="str">
        <f>IF(G164="","",VLOOKUP(G164,JADUAL!$D$4:$E$5,2))</f>
        <v/>
      </c>
      <c r="I164" s="384" t="str">
        <f>IFERROR(AVERAGE('PB(TEORI)'!AB164,'PB(AMALI)'!AB164,'MARKAH PA+PB'!Q165),"")</f>
        <v/>
      </c>
      <c r="J164" s="454" t="str">
        <f>IF(I164="","",VLOOKUP(I164,JADUAL!$D$4:$E$5,2))</f>
        <v/>
      </c>
      <c r="K164" s="483" t="str">
        <f>IFERROR(AVERAGE('PB(TEORI)'!AM164,'PB(AMALI)'!AM164,'MARKAH PA+PB'!R165),"")</f>
        <v/>
      </c>
      <c r="L164" s="395" t="str">
        <f>IF(K164="","",VLOOKUP(K164,JADUAL!$D$4:$E$5,2))</f>
        <v/>
      </c>
    </row>
    <row r="165" spans="1:12">
      <c r="A165" s="4">
        <v>154</v>
      </c>
      <c r="B165" s="239" t="str">
        <f>IF(OR(F165=0,F165=""),"",'DAFTAR PELAJAR'!B161)</f>
        <v/>
      </c>
      <c r="C165" s="240" t="str">
        <f>IF(OR(F165=0,F165=""),"",'DAFTAR PELAJAR'!C161)</f>
        <v/>
      </c>
      <c r="D165" s="241" t="str">
        <f>IF(OR(F165=0,F165=""),"",'DAFTAR PELAJAR'!D161)</f>
        <v/>
      </c>
      <c r="E165" s="240" t="str">
        <f>IF(OR(F165=0,F165=""),"",'DAFTAR PELAJAR'!E161)</f>
        <v/>
      </c>
      <c r="F165" s="242" t="str">
        <f>IF(OR('DAFTAR PELAJAR'!J161=0,'DAFTAR PELAJAR'!J161=""),"",'DAFTAR PELAJAR'!J161)</f>
        <v/>
      </c>
      <c r="G165" s="384" t="str">
        <f>IFERROR(AVERAGE('PB(TEORI)'!Q165,'PB(AMALI)'!Q165,'MARKAH PA+PB'!P166),"")</f>
        <v/>
      </c>
      <c r="H165" s="384" t="str">
        <f>IF(G165="","",VLOOKUP(G165,JADUAL!$D$4:$E$5,2))</f>
        <v/>
      </c>
      <c r="I165" s="384" t="str">
        <f>IFERROR(AVERAGE('PB(TEORI)'!AB165,'PB(AMALI)'!AB165,'MARKAH PA+PB'!Q166),"")</f>
        <v/>
      </c>
      <c r="J165" s="454" t="str">
        <f>IF(I165="","",VLOOKUP(I165,JADUAL!$D$4:$E$5,2))</f>
        <v/>
      </c>
      <c r="K165" s="483" t="str">
        <f>IFERROR(AVERAGE('PB(TEORI)'!AM165,'PB(AMALI)'!AM165,'MARKAH PA+PB'!R166),"")</f>
        <v/>
      </c>
      <c r="L165" s="395" t="str">
        <f>IF(K165="","",VLOOKUP(K165,JADUAL!$D$4:$E$5,2))</f>
        <v/>
      </c>
    </row>
    <row r="166" spans="1:12">
      <c r="A166" s="4">
        <v>155</v>
      </c>
      <c r="B166" s="239" t="str">
        <f>IF(OR(F166=0,F166=""),"",'DAFTAR PELAJAR'!B162)</f>
        <v/>
      </c>
      <c r="C166" s="240" t="str">
        <f>IF(OR(F166=0,F166=""),"",'DAFTAR PELAJAR'!C162)</f>
        <v/>
      </c>
      <c r="D166" s="241" t="str">
        <f>IF(OR(F166=0,F166=""),"",'DAFTAR PELAJAR'!D162)</f>
        <v/>
      </c>
      <c r="E166" s="240" t="str">
        <f>IF(OR(F166=0,F166=""),"",'DAFTAR PELAJAR'!E162)</f>
        <v/>
      </c>
      <c r="F166" s="242" t="str">
        <f>IF(OR('DAFTAR PELAJAR'!J162=0,'DAFTAR PELAJAR'!J162=""),"",'DAFTAR PELAJAR'!J162)</f>
        <v/>
      </c>
      <c r="G166" s="384" t="str">
        <f>IFERROR(AVERAGE('PB(TEORI)'!Q166,'PB(AMALI)'!Q166,'MARKAH PA+PB'!P167),"")</f>
        <v/>
      </c>
      <c r="H166" s="384" t="str">
        <f>IF(G166="","",VLOOKUP(G166,JADUAL!$D$4:$E$5,2))</f>
        <v/>
      </c>
      <c r="I166" s="384" t="str">
        <f>IFERROR(AVERAGE('PB(TEORI)'!AB166,'PB(AMALI)'!AB166,'MARKAH PA+PB'!Q167),"")</f>
        <v/>
      </c>
      <c r="J166" s="454" t="str">
        <f>IF(I166="","",VLOOKUP(I166,JADUAL!$D$4:$E$5,2))</f>
        <v/>
      </c>
      <c r="K166" s="483" t="str">
        <f>IFERROR(AVERAGE('PB(TEORI)'!AM166,'PB(AMALI)'!AM166,'MARKAH PA+PB'!R167),"")</f>
        <v/>
      </c>
      <c r="L166" s="395" t="str">
        <f>IF(K166="","",VLOOKUP(K166,JADUAL!$D$4:$E$5,2))</f>
        <v/>
      </c>
    </row>
    <row r="167" spans="1:12">
      <c r="A167" s="4">
        <v>156</v>
      </c>
      <c r="B167" s="239" t="str">
        <f>IF(OR(F167=0,F167=""),"",'DAFTAR PELAJAR'!B163)</f>
        <v/>
      </c>
      <c r="C167" s="240" t="str">
        <f>IF(OR(F167=0,F167=""),"",'DAFTAR PELAJAR'!C163)</f>
        <v/>
      </c>
      <c r="D167" s="241" t="str">
        <f>IF(OR(F167=0,F167=""),"",'DAFTAR PELAJAR'!D163)</f>
        <v/>
      </c>
      <c r="E167" s="240" t="str">
        <f>IF(OR(F167=0,F167=""),"",'DAFTAR PELAJAR'!E163)</f>
        <v/>
      </c>
      <c r="F167" s="242" t="str">
        <f>IF(OR('DAFTAR PELAJAR'!J163=0,'DAFTAR PELAJAR'!J163=""),"",'DAFTAR PELAJAR'!J163)</f>
        <v/>
      </c>
      <c r="G167" s="384" t="str">
        <f>IFERROR(AVERAGE('PB(TEORI)'!Q167,'PB(AMALI)'!Q167,'MARKAH PA+PB'!P168),"")</f>
        <v/>
      </c>
      <c r="H167" s="384" t="str">
        <f>IF(G167="","",VLOOKUP(G167,JADUAL!$D$4:$E$5,2))</f>
        <v/>
      </c>
      <c r="I167" s="384" t="str">
        <f>IFERROR(AVERAGE('PB(TEORI)'!AB167,'PB(AMALI)'!AB167,'MARKAH PA+PB'!Q168),"")</f>
        <v/>
      </c>
      <c r="J167" s="454" t="str">
        <f>IF(I167="","",VLOOKUP(I167,JADUAL!$D$4:$E$5,2))</f>
        <v/>
      </c>
      <c r="K167" s="483" t="str">
        <f>IFERROR(AVERAGE('PB(TEORI)'!AM167,'PB(AMALI)'!AM167,'MARKAH PA+PB'!R168),"")</f>
        <v/>
      </c>
      <c r="L167" s="395" t="str">
        <f>IF(K167="","",VLOOKUP(K167,JADUAL!$D$4:$E$5,2))</f>
        <v/>
      </c>
    </row>
    <row r="168" spans="1:12">
      <c r="A168" s="4">
        <v>157</v>
      </c>
      <c r="B168" s="239" t="str">
        <f>IF(OR(F168=0,F168=""),"",'DAFTAR PELAJAR'!B164)</f>
        <v/>
      </c>
      <c r="C168" s="240" t="str">
        <f>IF(OR(F168=0,F168=""),"",'DAFTAR PELAJAR'!C164)</f>
        <v/>
      </c>
      <c r="D168" s="241" t="str">
        <f>IF(OR(F168=0,F168=""),"",'DAFTAR PELAJAR'!D164)</f>
        <v/>
      </c>
      <c r="E168" s="240" t="str">
        <f>IF(OR(F168=0,F168=""),"",'DAFTAR PELAJAR'!E164)</f>
        <v/>
      </c>
      <c r="F168" s="242" t="str">
        <f>IF(OR('DAFTAR PELAJAR'!J164=0,'DAFTAR PELAJAR'!J164=""),"",'DAFTAR PELAJAR'!J164)</f>
        <v/>
      </c>
      <c r="G168" s="384" t="str">
        <f>IFERROR(AVERAGE('PB(TEORI)'!Q168,'PB(AMALI)'!Q168,'MARKAH PA+PB'!P169),"")</f>
        <v/>
      </c>
      <c r="H168" s="384" t="str">
        <f>IF(G168="","",VLOOKUP(G168,JADUAL!$D$4:$E$5,2))</f>
        <v/>
      </c>
      <c r="I168" s="384" t="str">
        <f>IFERROR(AVERAGE('PB(TEORI)'!AB168,'PB(AMALI)'!AB168,'MARKAH PA+PB'!Q169),"")</f>
        <v/>
      </c>
      <c r="J168" s="454" t="str">
        <f>IF(I168="","",VLOOKUP(I168,JADUAL!$D$4:$E$5,2))</f>
        <v/>
      </c>
      <c r="K168" s="483" t="str">
        <f>IFERROR(AVERAGE('PB(TEORI)'!AM168,'PB(AMALI)'!AM168,'MARKAH PA+PB'!R169),"")</f>
        <v/>
      </c>
      <c r="L168" s="395" t="str">
        <f>IF(K168="","",VLOOKUP(K168,JADUAL!$D$4:$E$5,2))</f>
        <v/>
      </c>
    </row>
    <row r="169" spans="1:12">
      <c r="A169" s="4">
        <v>158</v>
      </c>
      <c r="B169" s="239" t="str">
        <f>IF(OR(F169=0,F169=""),"",'DAFTAR PELAJAR'!B165)</f>
        <v/>
      </c>
      <c r="C169" s="240" t="str">
        <f>IF(OR(F169=0,F169=""),"",'DAFTAR PELAJAR'!C165)</f>
        <v/>
      </c>
      <c r="D169" s="241" t="str">
        <f>IF(OR(F169=0,F169=""),"",'DAFTAR PELAJAR'!D165)</f>
        <v/>
      </c>
      <c r="E169" s="240" t="str">
        <f>IF(OR(F169=0,F169=""),"",'DAFTAR PELAJAR'!E165)</f>
        <v/>
      </c>
      <c r="F169" s="242" t="str">
        <f>IF(OR('DAFTAR PELAJAR'!J165=0,'DAFTAR PELAJAR'!J165=""),"",'DAFTAR PELAJAR'!J165)</f>
        <v/>
      </c>
      <c r="G169" s="384" t="str">
        <f>IFERROR(AVERAGE('PB(TEORI)'!Q169,'PB(AMALI)'!Q169,'MARKAH PA+PB'!P170),"")</f>
        <v/>
      </c>
      <c r="H169" s="384" t="str">
        <f>IF(G169="","",VLOOKUP(G169,JADUAL!$D$4:$E$5,2))</f>
        <v/>
      </c>
      <c r="I169" s="384" t="str">
        <f>IFERROR(AVERAGE('PB(TEORI)'!AB169,'PB(AMALI)'!AB169,'MARKAH PA+PB'!Q170),"")</f>
        <v/>
      </c>
      <c r="J169" s="454" t="str">
        <f>IF(I169="","",VLOOKUP(I169,JADUAL!$D$4:$E$5,2))</f>
        <v/>
      </c>
      <c r="K169" s="483" t="str">
        <f>IFERROR(AVERAGE('PB(TEORI)'!AM169,'PB(AMALI)'!AM169,'MARKAH PA+PB'!R170),"")</f>
        <v/>
      </c>
      <c r="L169" s="395" t="str">
        <f>IF(K169="","",VLOOKUP(K169,JADUAL!$D$4:$E$5,2))</f>
        <v/>
      </c>
    </row>
    <row r="170" spans="1:12">
      <c r="A170" s="4">
        <v>159</v>
      </c>
      <c r="B170" s="239" t="str">
        <f>IF(OR(F170=0,F170=""),"",'DAFTAR PELAJAR'!B166)</f>
        <v/>
      </c>
      <c r="C170" s="240" t="str">
        <f>IF(OR(F170=0,F170=""),"",'DAFTAR PELAJAR'!C166)</f>
        <v/>
      </c>
      <c r="D170" s="241" t="str">
        <f>IF(OR(F170=0,F170=""),"",'DAFTAR PELAJAR'!D166)</f>
        <v/>
      </c>
      <c r="E170" s="240" t="str">
        <f>IF(OR(F170=0,F170=""),"",'DAFTAR PELAJAR'!E166)</f>
        <v/>
      </c>
      <c r="F170" s="242" t="str">
        <f>IF(OR('DAFTAR PELAJAR'!J166=0,'DAFTAR PELAJAR'!J166=""),"",'DAFTAR PELAJAR'!J166)</f>
        <v/>
      </c>
      <c r="G170" s="384" t="str">
        <f>IFERROR(AVERAGE('PB(TEORI)'!Q170,'PB(AMALI)'!Q170,'MARKAH PA+PB'!P171),"")</f>
        <v/>
      </c>
      <c r="H170" s="384" t="str">
        <f>IF(G170="","",VLOOKUP(G170,JADUAL!$D$4:$E$5,2))</f>
        <v/>
      </c>
      <c r="I170" s="384" t="str">
        <f>IFERROR(AVERAGE('PB(TEORI)'!AB170,'PB(AMALI)'!AB170,'MARKAH PA+PB'!Q171),"")</f>
        <v/>
      </c>
      <c r="J170" s="454" t="str">
        <f>IF(I170="","",VLOOKUP(I170,JADUAL!$D$4:$E$5,2))</f>
        <v/>
      </c>
      <c r="K170" s="483" t="str">
        <f>IFERROR(AVERAGE('PB(TEORI)'!AM170,'PB(AMALI)'!AM170,'MARKAH PA+PB'!R171),"")</f>
        <v/>
      </c>
      <c r="L170" s="395" t="str">
        <f>IF(K170="","",VLOOKUP(K170,JADUAL!$D$4:$E$5,2))</f>
        <v/>
      </c>
    </row>
    <row r="171" spans="1:12">
      <c r="A171" s="4">
        <v>160</v>
      </c>
      <c r="B171" s="239" t="str">
        <f>IF(OR(F171=0,F171=""),"",'DAFTAR PELAJAR'!B167)</f>
        <v/>
      </c>
      <c r="C171" s="240" t="str">
        <f>IF(OR(F171=0,F171=""),"",'DAFTAR PELAJAR'!C167)</f>
        <v/>
      </c>
      <c r="D171" s="241" t="str">
        <f>IF(OR(F171=0,F171=""),"",'DAFTAR PELAJAR'!D167)</f>
        <v/>
      </c>
      <c r="E171" s="240" t="str">
        <f>IF(OR(F171=0,F171=""),"",'DAFTAR PELAJAR'!E167)</f>
        <v/>
      </c>
      <c r="F171" s="242" t="str">
        <f>IF(OR('DAFTAR PELAJAR'!J167=0,'DAFTAR PELAJAR'!J167=""),"",'DAFTAR PELAJAR'!J167)</f>
        <v/>
      </c>
      <c r="G171" s="384" t="str">
        <f>IFERROR(AVERAGE('PB(TEORI)'!Q171,'PB(AMALI)'!Q171,'MARKAH PA+PB'!P172),"")</f>
        <v/>
      </c>
      <c r="H171" s="384" t="str">
        <f>IF(G171="","",VLOOKUP(G171,JADUAL!$D$4:$E$5,2))</f>
        <v/>
      </c>
      <c r="I171" s="384" t="str">
        <f>IFERROR(AVERAGE('PB(TEORI)'!AB171,'PB(AMALI)'!AB171,'MARKAH PA+PB'!Q172),"")</f>
        <v/>
      </c>
      <c r="J171" s="454" t="str">
        <f>IF(I171="","",VLOOKUP(I171,JADUAL!$D$4:$E$5,2))</f>
        <v/>
      </c>
      <c r="K171" s="483" t="str">
        <f>IFERROR(AVERAGE('PB(TEORI)'!AM171,'PB(AMALI)'!AM171,'MARKAH PA+PB'!R172),"")</f>
        <v/>
      </c>
      <c r="L171" s="395" t="str">
        <f>IF(K171="","",VLOOKUP(K171,JADUAL!$D$4:$E$5,2))</f>
        <v/>
      </c>
    </row>
    <row r="172" spans="1:12">
      <c r="A172" s="4">
        <v>161</v>
      </c>
      <c r="B172" s="239" t="str">
        <f>IF(OR(F172=0,F172=""),"",'DAFTAR PELAJAR'!B168)</f>
        <v/>
      </c>
      <c r="C172" s="240" t="str">
        <f>IF(OR(F172=0,F172=""),"",'DAFTAR PELAJAR'!C168)</f>
        <v/>
      </c>
      <c r="D172" s="241" t="str">
        <f>IF(OR(F172=0,F172=""),"",'DAFTAR PELAJAR'!D168)</f>
        <v/>
      </c>
      <c r="E172" s="240" t="str">
        <f>IF(OR(F172=0,F172=""),"",'DAFTAR PELAJAR'!E168)</f>
        <v/>
      </c>
      <c r="F172" s="242" t="str">
        <f>IF(OR('DAFTAR PELAJAR'!J168=0,'DAFTAR PELAJAR'!J168=""),"",'DAFTAR PELAJAR'!J168)</f>
        <v/>
      </c>
      <c r="G172" s="384" t="str">
        <f>IFERROR(AVERAGE('PB(TEORI)'!Q172,'PB(AMALI)'!Q172,'MARKAH PA+PB'!P173),"")</f>
        <v/>
      </c>
      <c r="H172" s="384" t="str">
        <f>IF(G172="","",VLOOKUP(G172,JADUAL!$D$4:$E$5,2))</f>
        <v/>
      </c>
      <c r="I172" s="384" t="str">
        <f>IFERROR(AVERAGE('PB(TEORI)'!AB172,'PB(AMALI)'!AB172,'MARKAH PA+PB'!Q173),"")</f>
        <v/>
      </c>
      <c r="J172" s="454" t="str">
        <f>IF(I172="","",VLOOKUP(I172,JADUAL!$D$4:$E$5,2))</f>
        <v/>
      </c>
      <c r="K172" s="483" t="str">
        <f>IFERROR(AVERAGE('PB(TEORI)'!AM172,'PB(AMALI)'!AM172,'MARKAH PA+PB'!R173),"")</f>
        <v/>
      </c>
      <c r="L172" s="395" t="str">
        <f>IF(K172="","",VLOOKUP(K172,JADUAL!$D$4:$E$5,2))</f>
        <v/>
      </c>
    </row>
    <row r="173" spans="1:12">
      <c r="A173" s="4">
        <v>162</v>
      </c>
      <c r="B173" s="239" t="str">
        <f>IF(OR(F173=0,F173=""),"",'DAFTAR PELAJAR'!B169)</f>
        <v/>
      </c>
      <c r="C173" s="240" t="str">
        <f>IF(OR(F173=0,F173=""),"",'DAFTAR PELAJAR'!C169)</f>
        <v/>
      </c>
      <c r="D173" s="241" t="str">
        <f>IF(OR(F173=0,F173=""),"",'DAFTAR PELAJAR'!D169)</f>
        <v/>
      </c>
      <c r="E173" s="240" t="str">
        <f>IF(OR(F173=0,F173=""),"",'DAFTAR PELAJAR'!E169)</f>
        <v/>
      </c>
      <c r="F173" s="242" t="str">
        <f>IF(OR('DAFTAR PELAJAR'!J169=0,'DAFTAR PELAJAR'!J169=""),"",'DAFTAR PELAJAR'!J169)</f>
        <v/>
      </c>
      <c r="G173" s="384" t="str">
        <f>IFERROR(AVERAGE('PB(TEORI)'!Q173,'PB(AMALI)'!Q173,'MARKAH PA+PB'!P174),"")</f>
        <v/>
      </c>
      <c r="H173" s="384" t="str">
        <f>IF(G173="","",VLOOKUP(G173,JADUAL!$D$4:$E$5,2))</f>
        <v/>
      </c>
      <c r="I173" s="384" t="str">
        <f>IFERROR(AVERAGE('PB(TEORI)'!AB173,'PB(AMALI)'!AB173,'MARKAH PA+PB'!Q174),"")</f>
        <v/>
      </c>
      <c r="J173" s="454" t="str">
        <f>IF(I173="","",VLOOKUP(I173,JADUAL!$D$4:$E$5,2))</f>
        <v/>
      </c>
      <c r="K173" s="483" t="str">
        <f>IFERROR(AVERAGE('PB(TEORI)'!AM173,'PB(AMALI)'!AM173,'MARKAH PA+PB'!R174),"")</f>
        <v/>
      </c>
      <c r="L173" s="395" t="str">
        <f>IF(K173="","",VLOOKUP(K173,JADUAL!$D$4:$E$5,2))</f>
        <v/>
      </c>
    </row>
    <row r="174" spans="1:12">
      <c r="A174" s="4">
        <v>163</v>
      </c>
      <c r="B174" s="239" t="str">
        <f>IF(OR(F174=0,F174=""),"",'DAFTAR PELAJAR'!B170)</f>
        <v/>
      </c>
      <c r="C174" s="240" t="str">
        <f>IF(OR(F174=0,F174=""),"",'DAFTAR PELAJAR'!C170)</f>
        <v/>
      </c>
      <c r="D174" s="241" t="str">
        <f>IF(OR(F174=0,F174=""),"",'DAFTAR PELAJAR'!D170)</f>
        <v/>
      </c>
      <c r="E174" s="240" t="str">
        <f>IF(OR(F174=0,F174=""),"",'DAFTAR PELAJAR'!E170)</f>
        <v/>
      </c>
      <c r="F174" s="242" t="str">
        <f>IF(OR('DAFTAR PELAJAR'!J170=0,'DAFTAR PELAJAR'!J170=""),"",'DAFTAR PELAJAR'!J170)</f>
        <v/>
      </c>
      <c r="G174" s="384" t="str">
        <f>IFERROR(AVERAGE('PB(TEORI)'!Q174,'PB(AMALI)'!Q174,'MARKAH PA+PB'!P175),"")</f>
        <v/>
      </c>
      <c r="H174" s="384" t="str">
        <f>IF(G174="","",VLOOKUP(G174,JADUAL!$D$4:$E$5,2))</f>
        <v/>
      </c>
      <c r="I174" s="384" t="str">
        <f>IFERROR(AVERAGE('PB(TEORI)'!AB174,'PB(AMALI)'!AB174,'MARKAH PA+PB'!Q175),"")</f>
        <v/>
      </c>
      <c r="J174" s="454" t="str">
        <f>IF(I174="","",VLOOKUP(I174,JADUAL!$D$4:$E$5,2))</f>
        <v/>
      </c>
      <c r="K174" s="483" t="str">
        <f>IFERROR(AVERAGE('PB(TEORI)'!AM174,'PB(AMALI)'!AM174,'MARKAH PA+PB'!R175),"")</f>
        <v/>
      </c>
      <c r="L174" s="395" t="str">
        <f>IF(K174="","",VLOOKUP(K174,JADUAL!$D$4:$E$5,2))</f>
        <v/>
      </c>
    </row>
    <row r="175" spans="1:12">
      <c r="A175" s="4">
        <v>164</v>
      </c>
      <c r="B175" s="239" t="str">
        <f>IF(OR(F175=0,F175=""),"",'DAFTAR PELAJAR'!B171)</f>
        <v/>
      </c>
      <c r="C175" s="240" t="str">
        <f>IF(OR(F175=0,F175=""),"",'DAFTAR PELAJAR'!C171)</f>
        <v/>
      </c>
      <c r="D175" s="241" t="str">
        <f>IF(OR(F175=0,F175=""),"",'DAFTAR PELAJAR'!D171)</f>
        <v/>
      </c>
      <c r="E175" s="240" t="str">
        <f>IF(OR(F175=0,F175=""),"",'DAFTAR PELAJAR'!E171)</f>
        <v/>
      </c>
      <c r="F175" s="242" t="str">
        <f>IF(OR('DAFTAR PELAJAR'!J171=0,'DAFTAR PELAJAR'!J171=""),"",'DAFTAR PELAJAR'!J171)</f>
        <v/>
      </c>
      <c r="G175" s="384" t="str">
        <f>IFERROR(AVERAGE('PB(TEORI)'!Q175,'PB(AMALI)'!Q175,'MARKAH PA+PB'!P176),"")</f>
        <v/>
      </c>
      <c r="H175" s="384" t="str">
        <f>IF(G175="","",VLOOKUP(G175,JADUAL!$D$4:$E$5,2))</f>
        <v/>
      </c>
      <c r="I175" s="384" t="str">
        <f>IFERROR(AVERAGE('PB(TEORI)'!AB175,'PB(AMALI)'!AB175,'MARKAH PA+PB'!Q176),"")</f>
        <v/>
      </c>
      <c r="J175" s="454" t="str">
        <f>IF(I175="","",VLOOKUP(I175,JADUAL!$D$4:$E$5,2))</f>
        <v/>
      </c>
      <c r="K175" s="483" t="str">
        <f>IFERROR(AVERAGE('PB(TEORI)'!AM175,'PB(AMALI)'!AM175,'MARKAH PA+PB'!R176),"")</f>
        <v/>
      </c>
      <c r="L175" s="395" t="str">
        <f>IF(K175="","",VLOOKUP(K175,JADUAL!$D$4:$E$5,2))</f>
        <v/>
      </c>
    </row>
    <row r="176" spans="1:12">
      <c r="A176" s="4">
        <v>165</v>
      </c>
      <c r="B176" s="239" t="str">
        <f>IF(OR(F176=0,F176=""),"",'DAFTAR PELAJAR'!B172)</f>
        <v/>
      </c>
      <c r="C176" s="240" t="str">
        <f>IF(OR(F176=0,F176=""),"",'DAFTAR PELAJAR'!C172)</f>
        <v/>
      </c>
      <c r="D176" s="241" t="str">
        <f>IF(OR(F176=0,F176=""),"",'DAFTAR PELAJAR'!D172)</f>
        <v/>
      </c>
      <c r="E176" s="240" t="str">
        <f>IF(OR(F176=0,F176=""),"",'DAFTAR PELAJAR'!E172)</f>
        <v/>
      </c>
      <c r="F176" s="242" t="str">
        <f>IF(OR('DAFTAR PELAJAR'!J172=0,'DAFTAR PELAJAR'!J172=""),"",'DAFTAR PELAJAR'!J172)</f>
        <v/>
      </c>
      <c r="G176" s="384" t="str">
        <f>IFERROR(AVERAGE('PB(TEORI)'!Q176,'PB(AMALI)'!Q176,'MARKAH PA+PB'!P177),"")</f>
        <v/>
      </c>
      <c r="H176" s="384" t="str">
        <f>IF(G176="","",VLOOKUP(G176,JADUAL!$D$4:$E$5,2))</f>
        <v/>
      </c>
      <c r="I176" s="384" t="str">
        <f>IFERROR(AVERAGE('PB(TEORI)'!AB176,'PB(AMALI)'!AB176,'MARKAH PA+PB'!Q177),"")</f>
        <v/>
      </c>
      <c r="J176" s="454" t="str">
        <f>IF(I176="","",VLOOKUP(I176,JADUAL!$D$4:$E$5,2))</f>
        <v/>
      </c>
      <c r="K176" s="483" t="str">
        <f>IFERROR(AVERAGE('PB(TEORI)'!AM176,'PB(AMALI)'!AM176,'MARKAH PA+PB'!R177),"")</f>
        <v/>
      </c>
      <c r="L176" s="395" t="str">
        <f>IF(K176="","",VLOOKUP(K176,JADUAL!$D$4:$E$5,2))</f>
        <v/>
      </c>
    </row>
    <row r="177" spans="1:12">
      <c r="A177" s="4">
        <v>166</v>
      </c>
      <c r="B177" s="239" t="str">
        <f>IF(OR(F177=0,F177=""),"",'DAFTAR PELAJAR'!B173)</f>
        <v/>
      </c>
      <c r="C177" s="240" t="str">
        <f>IF(OR(F177=0,F177=""),"",'DAFTAR PELAJAR'!C173)</f>
        <v/>
      </c>
      <c r="D177" s="241" t="str">
        <f>IF(OR(F177=0,F177=""),"",'DAFTAR PELAJAR'!D173)</f>
        <v/>
      </c>
      <c r="E177" s="240" t="str">
        <f>IF(OR(F177=0,F177=""),"",'DAFTAR PELAJAR'!E173)</f>
        <v/>
      </c>
      <c r="F177" s="242" t="str">
        <f>IF(OR('DAFTAR PELAJAR'!J173=0,'DAFTAR PELAJAR'!J173=""),"",'DAFTAR PELAJAR'!J173)</f>
        <v/>
      </c>
      <c r="G177" s="384" t="str">
        <f>IFERROR(AVERAGE('PB(TEORI)'!Q177,'PB(AMALI)'!Q177,'MARKAH PA+PB'!P178),"")</f>
        <v/>
      </c>
      <c r="H177" s="384" t="str">
        <f>IF(G177="","",VLOOKUP(G177,JADUAL!$D$4:$E$5,2))</f>
        <v/>
      </c>
      <c r="I177" s="384" t="str">
        <f>IFERROR(AVERAGE('PB(TEORI)'!AB177,'PB(AMALI)'!AB177,'MARKAH PA+PB'!Q178),"")</f>
        <v/>
      </c>
      <c r="J177" s="454" t="str">
        <f>IF(I177="","",VLOOKUP(I177,JADUAL!$D$4:$E$5,2))</f>
        <v/>
      </c>
      <c r="K177" s="483" t="str">
        <f>IFERROR(AVERAGE('PB(TEORI)'!AM177,'PB(AMALI)'!AM177,'MARKAH PA+PB'!R178),"")</f>
        <v/>
      </c>
      <c r="L177" s="395" t="str">
        <f>IF(K177="","",VLOOKUP(K177,JADUAL!$D$4:$E$5,2))</f>
        <v/>
      </c>
    </row>
    <row r="178" spans="1:12">
      <c r="A178" s="4">
        <v>167</v>
      </c>
      <c r="B178" s="239" t="str">
        <f>IF(OR(F178=0,F178=""),"",'DAFTAR PELAJAR'!B174)</f>
        <v/>
      </c>
      <c r="C178" s="240" t="str">
        <f>IF(OR(F178=0,F178=""),"",'DAFTAR PELAJAR'!C174)</f>
        <v/>
      </c>
      <c r="D178" s="241" t="str">
        <f>IF(OR(F178=0,F178=""),"",'DAFTAR PELAJAR'!D174)</f>
        <v/>
      </c>
      <c r="E178" s="240" t="str">
        <f>IF(OR(F178=0,F178=""),"",'DAFTAR PELAJAR'!E174)</f>
        <v/>
      </c>
      <c r="F178" s="242" t="str">
        <f>IF(OR('DAFTAR PELAJAR'!J174=0,'DAFTAR PELAJAR'!J174=""),"",'DAFTAR PELAJAR'!J174)</f>
        <v/>
      </c>
      <c r="G178" s="384" t="str">
        <f>IFERROR(AVERAGE('PB(TEORI)'!Q178,'PB(AMALI)'!Q178,'MARKAH PA+PB'!P179),"")</f>
        <v/>
      </c>
      <c r="H178" s="384" t="str">
        <f>IF(G178="","",VLOOKUP(G178,JADUAL!$D$4:$E$5,2))</f>
        <v/>
      </c>
      <c r="I178" s="384" t="str">
        <f>IFERROR(AVERAGE('PB(TEORI)'!AB178,'PB(AMALI)'!AB178,'MARKAH PA+PB'!Q179),"")</f>
        <v/>
      </c>
      <c r="J178" s="454" t="str">
        <f>IF(I178="","",VLOOKUP(I178,JADUAL!$D$4:$E$5,2))</f>
        <v/>
      </c>
      <c r="K178" s="483" t="str">
        <f>IFERROR(AVERAGE('PB(TEORI)'!AM178,'PB(AMALI)'!AM178,'MARKAH PA+PB'!R179),"")</f>
        <v/>
      </c>
      <c r="L178" s="395" t="str">
        <f>IF(K178="","",VLOOKUP(K178,JADUAL!$D$4:$E$5,2))</f>
        <v/>
      </c>
    </row>
    <row r="179" spans="1:12">
      <c r="A179" s="4">
        <v>168</v>
      </c>
      <c r="B179" s="239" t="str">
        <f>IF(OR(F179=0,F179=""),"",'DAFTAR PELAJAR'!B175)</f>
        <v/>
      </c>
      <c r="C179" s="240" t="str">
        <f>IF(OR(F179=0,F179=""),"",'DAFTAR PELAJAR'!C175)</f>
        <v/>
      </c>
      <c r="D179" s="241" t="str">
        <f>IF(OR(F179=0,F179=""),"",'DAFTAR PELAJAR'!D175)</f>
        <v/>
      </c>
      <c r="E179" s="240" t="str">
        <f>IF(OR(F179=0,F179=""),"",'DAFTAR PELAJAR'!E175)</f>
        <v/>
      </c>
      <c r="F179" s="242" t="str">
        <f>IF(OR('DAFTAR PELAJAR'!J175=0,'DAFTAR PELAJAR'!J175=""),"",'DAFTAR PELAJAR'!J175)</f>
        <v/>
      </c>
      <c r="G179" s="384" t="str">
        <f>IFERROR(AVERAGE('PB(TEORI)'!Q179,'PB(AMALI)'!Q179,'MARKAH PA+PB'!P180),"")</f>
        <v/>
      </c>
      <c r="H179" s="384" t="str">
        <f>IF(G179="","",VLOOKUP(G179,JADUAL!$D$4:$E$5,2))</f>
        <v/>
      </c>
      <c r="I179" s="384" t="str">
        <f>IFERROR(AVERAGE('PB(TEORI)'!AB179,'PB(AMALI)'!AB179,'MARKAH PA+PB'!Q180),"")</f>
        <v/>
      </c>
      <c r="J179" s="454" t="str">
        <f>IF(I179="","",VLOOKUP(I179,JADUAL!$D$4:$E$5,2))</f>
        <v/>
      </c>
      <c r="K179" s="483" t="str">
        <f>IFERROR(AVERAGE('PB(TEORI)'!AM179,'PB(AMALI)'!AM179,'MARKAH PA+PB'!R180),"")</f>
        <v/>
      </c>
      <c r="L179" s="395" t="str">
        <f>IF(K179="","",VLOOKUP(K179,JADUAL!$D$4:$E$5,2))</f>
        <v/>
      </c>
    </row>
    <row r="180" spans="1:12">
      <c r="A180" s="4">
        <v>169</v>
      </c>
      <c r="B180" s="239" t="str">
        <f>IF(OR(F180=0,F180=""),"",'DAFTAR PELAJAR'!B176)</f>
        <v/>
      </c>
      <c r="C180" s="240" t="str">
        <f>IF(OR(F180=0,F180=""),"",'DAFTAR PELAJAR'!C176)</f>
        <v/>
      </c>
      <c r="D180" s="241" t="str">
        <f>IF(OR(F180=0,F180=""),"",'DAFTAR PELAJAR'!D176)</f>
        <v/>
      </c>
      <c r="E180" s="240" t="str">
        <f>IF(OR(F180=0,F180=""),"",'DAFTAR PELAJAR'!E176)</f>
        <v/>
      </c>
      <c r="F180" s="242" t="str">
        <f>IF(OR('DAFTAR PELAJAR'!J176=0,'DAFTAR PELAJAR'!J176=""),"",'DAFTAR PELAJAR'!J176)</f>
        <v/>
      </c>
      <c r="G180" s="384" t="str">
        <f>IFERROR(AVERAGE('PB(TEORI)'!Q180,'PB(AMALI)'!Q180,'MARKAH PA+PB'!P181),"")</f>
        <v/>
      </c>
      <c r="H180" s="384" t="str">
        <f>IF(G180="","",VLOOKUP(G180,JADUAL!$D$4:$E$5,2))</f>
        <v/>
      </c>
      <c r="I180" s="384" t="str">
        <f>IFERROR(AVERAGE('PB(TEORI)'!AB180,'PB(AMALI)'!AB180,'MARKAH PA+PB'!Q181),"")</f>
        <v/>
      </c>
      <c r="J180" s="454" t="str">
        <f>IF(I180="","",VLOOKUP(I180,JADUAL!$D$4:$E$5,2))</f>
        <v/>
      </c>
      <c r="K180" s="483" t="str">
        <f>IFERROR(AVERAGE('PB(TEORI)'!AM180,'PB(AMALI)'!AM180,'MARKAH PA+PB'!R181),"")</f>
        <v/>
      </c>
      <c r="L180" s="395" t="str">
        <f>IF(K180="","",VLOOKUP(K180,JADUAL!$D$4:$E$5,2))</f>
        <v/>
      </c>
    </row>
    <row r="181" spans="1:12">
      <c r="A181" s="4">
        <v>170</v>
      </c>
      <c r="B181" s="239" t="str">
        <f>IF(OR(F181=0,F181=""),"",'DAFTAR PELAJAR'!B177)</f>
        <v/>
      </c>
      <c r="C181" s="240" t="str">
        <f>IF(OR(F181=0,F181=""),"",'DAFTAR PELAJAR'!C177)</f>
        <v/>
      </c>
      <c r="D181" s="241" t="str">
        <f>IF(OR(F181=0,F181=""),"",'DAFTAR PELAJAR'!D177)</f>
        <v/>
      </c>
      <c r="E181" s="240" t="str">
        <f>IF(OR(F181=0,F181=""),"",'DAFTAR PELAJAR'!E177)</f>
        <v/>
      </c>
      <c r="F181" s="242" t="str">
        <f>IF(OR('DAFTAR PELAJAR'!J177=0,'DAFTAR PELAJAR'!J177=""),"",'DAFTAR PELAJAR'!J177)</f>
        <v/>
      </c>
      <c r="G181" s="384" t="str">
        <f>IFERROR(AVERAGE('PB(TEORI)'!Q181,'PB(AMALI)'!Q181,'MARKAH PA+PB'!P182),"")</f>
        <v/>
      </c>
      <c r="H181" s="384" t="str">
        <f>IF(G181="","",VLOOKUP(G181,JADUAL!$D$4:$E$5,2))</f>
        <v/>
      </c>
      <c r="I181" s="384" t="str">
        <f>IFERROR(AVERAGE('PB(TEORI)'!AB181,'PB(AMALI)'!AB181,'MARKAH PA+PB'!Q182),"")</f>
        <v/>
      </c>
      <c r="J181" s="454" t="str">
        <f>IF(I181="","",VLOOKUP(I181,JADUAL!$D$4:$E$5,2))</f>
        <v/>
      </c>
      <c r="K181" s="483" t="str">
        <f>IFERROR(AVERAGE('PB(TEORI)'!AM181,'PB(AMALI)'!AM181,'MARKAH PA+PB'!R182),"")</f>
        <v/>
      </c>
      <c r="L181" s="395" t="str">
        <f>IF(K181="","",VLOOKUP(K181,JADUAL!$D$4:$E$5,2))</f>
        <v/>
      </c>
    </row>
    <row r="182" spans="1:12">
      <c r="A182" s="4">
        <v>171</v>
      </c>
      <c r="B182" s="239" t="str">
        <f>IF(OR(F182=0,F182=""),"",'DAFTAR PELAJAR'!B178)</f>
        <v/>
      </c>
      <c r="C182" s="240" t="str">
        <f>IF(OR(F182=0,F182=""),"",'DAFTAR PELAJAR'!C178)</f>
        <v/>
      </c>
      <c r="D182" s="241" t="str">
        <f>IF(OR(F182=0,F182=""),"",'DAFTAR PELAJAR'!D178)</f>
        <v/>
      </c>
      <c r="E182" s="240" t="str">
        <f>IF(OR(F182=0,F182=""),"",'DAFTAR PELAJAR'!E178)</f>
        <v/>
      </c>
      <c r="F182" s="242" t="str">
        <f>IF(OR('DAFTAR PELAJAR'!J178=0,'DAFTAR PELAJAR'!J178=""),"",'DAFTAR PELAJAR'!J178)</f>
        <v/>
      </c>
      <c r="G182" s="384" t="str">
        <f>IFERROR(AVERAGE('PB(TEORI)'!Q182,'PB(AMALI)'!Q182,'MARKAH PA+PB'!P183),"")</f>
        <v/>
      </c>
      <c r="H182" s="384" t="str">
        <f>IF(G182="","",VLOOKUP(G182,JADUAL!$D$4:$E$5,2))</f>
        <v/>
      </c>
      <c r="I182" s="384" t="str">
        <f>IFERROR(AVERAGE('PB(TEORI)'!AB182,'PB(AMALI)'!AB182,'MARKAH PA+PB'!Q183),"")</f>
        <v/>
      </c>
      <c r="J182" s="454" t="str">
        <f>IF(I182="","",VLOOKUP(I182,JADUAL!$D$4:$E$5,2))</f>
        <v/>
      </c>
      <c r="K182" s="483" t="str">
        <f>IFERROR(AVERAGE('PB(TEORI)'!AM182,'PB(AMALI)'!AM182,'MARKAH PA+PB'!R183),"")</f>
        <v/>
      </c>
      <c r="L182" s="395" t="str">
        <f>IF(K182="","",VLOOKUP(K182,JADUAL!$D$4:$E$5,2))</f>
        <v/>
      </c>
    </row>
    <row r="183" spans="1:12">
      <c r="A183" s="4">
        <v>172</v>
      </c>
      <c r="B183" s="239" t="str">
        <f>IF(OR(F183=0,F183=""),"",'DAFTAR PELAJAR'!B179)</f>
        <v/>
      </c>
      <c r="C183" s="240" t="str">
        <f>IF(OR(F183=0,F183=""),"",'DAFTAR PELAJAR'!C179)</f>
        <v/>
      </c>
      <c r="D183" s="241" t="str">
        <f>IF(OR(F183=0,F183=""),"",'DAFTAR PELAJAR'!D179)</f>
        <v/>
      </c>
      <c r="E183" s="240" t="str">
        <f>IF(OR(F183=0,F183=""),"",'DAFTAR PELAJAR'!E179)</f>
        <v/>
      </c>
      <c r="F183" s="242" t="str">
        <f>IF(OR('DAFTAR PELAJAR'!J179=0,'DAFTAR PELAJAR'!J179=""),"",'DAFTAR PELAJAR'!J179)</f>
        <v/>
      </c>
      <c r="G183" s="384" t="str">
        <f>IFERROR(AVERAGE('PB(TEORI)'!Q183,'PB(AMALI)'!Q183,'MARKAH PA+PB'!P184),"")</f>
        <v/>
      </c>
      <c r="H183" s="384" t="str">
        <f>IF(G183="","",VLOOKUP(G183,JADUAL!$D$4:$E$5,2))</f>
        <v/>
      </c>
      <c r="I183" s="384" t="str">
        <f>IFERROR(AVERAGE('PB(TEORI)'!AB183,'PB(AMALI)'!AB183,'MARKAH PA+PB'!Q184),"")</f>
        <v/>
      </c>
      <c r="J183" s="454" t="str">
        <f>IF(I183="","",VLOOKUP(I183,JADUAL!$D$4:$E$5,2))</f>
        <v/>
      </c>
      <c r="K183" s="483" t="str">
        <f>IFERROR(AVERAGE('PB(TEORI)'!AM183,'PB(AMALI)'!AM183,'MARKAH PA+PB'!R184),"")</f>
        <v/>
      </c>
      <c r="L183" s="395" t="str">
        <f>IF(K183="","",VLOOKUP(K183,JADUAL!$D$4:$E$5,2))</f>
        <v/>
      </c>
    </row>
    <row r="184" spans="1:12">
      <c r="A184" s="4">
        <v>173</v>
      </c>
      <c r="B184" s="239" t="str">
        <f>IF(OR(F184=0,F184=""),"",'DAFTAR PELAJAR'!B180)</f>
        <v/>
      </c>
      <c r="C184" s="240" t="str">
        <f>IF(OR(F184=0,F184=""),"",'DAFTAR PELAJAR'!C180)</f>
        <v/>
      </c>
      <c r="D184" s="241" t="str">
        <f>IF(OR(F184=0,F184=""),"",'DAFTAR PELAJAR'!D180)</f>
        <v/>
      </c>
      <c r="E184" s="240" t="str">
        <f>IF(OR(F184=0,F184=""),"",'DAFTAR PELAJAR'!E180)</f>
        <v/>
      </c>
      <c r="F184" s="242" t="str">
        <f>IF(OR('DAFTAR PELAJAR'!J180=0,'DAFTAR PELAJAR'!J180=""),"",'DAFTAR PELAJAR'!J180)</f>
        <v/>
      </c>
      <c r="G184" s="384" t="str">
        <f>IFERROR(AVERAGE('PB(TEORI)'!Q184,'PB(AMALI)'!Q184,'MARKAH PA+PB'!P185),"")</f>
        <v/>
      </c>
      <c r="H184" s="384" t="str">
        <f>IF(G184="","",VLOOKUP(G184,JADUAL!$D$4:$E$5,2))</f>
        <v/>
      </c>
      <c r="I184" s="384" t="str">
        <f>IFERROR(AVERAGE('PB(TEORI)'!AB184,'PB(AMALI)'!AB184,'MARKAH PA+PB'!Q185),"")</f>
        <v/>
      </c>
      <c r="J184" s="454" t="str">
        <f>IF(I184="","",VLOOKUP(I184,JADUAL!$D$4:$E$5,2))</f>
        <v/>
      </c>
      <c r="K184" s="483" t="str">
        <f>IFERROR(AVERAGE('PB(TEORI)'!AM184,'PB(AMALI)'!AM184,'MARKAH PA+PB'!R185),"")</f>
        <v/>
      </c>
      <c r="L184" s="395" t="str">
        <f>IF(K184="","",VLOOKUP(K184,JADUAL!$D$4:$E$5,2))</f>
        <v/>
      </c>
    </row>
    <row r="185" spans="1:12">
      <c r="A185" s="4">
        <v>174</v>
      </c>
      <c r="B185" s="239" t="str">
        <f>IF(OR(F185=0,F185=""),"",'DAFTAR PELAJAR'!B181)</f>
        <v/>
      </c>
      <c r="C185" s="240" t="str">
        <f>IF(OR(F185=0,F185=""),"",'DAFTAR PELAJAR'!C181)</f>
        <v/>
      </c>
      <c r="D185" s="241" t="str">
        <f>IF(OR(F185=0,F185=""),"",'DAFTAR PELAJAR'!D181)</f>
        <v/>
      </c>
      <c r="E185" s="240" t="str">
        <f>IF(OR(F185=0,F185=""),"",'DAFTAR PELAJAR'!E181)</f>
        <v/>
      </c>
      <c r="F185" s="242" t="str">
        <f>IF(OR('DAFTAR PELAJAR'!J181=0,'DAFTAR PELAJAR'!J181=""),"",'DAFTAR PELAJAR'!J181)</f>
        <v/>
      </c>
      <c r="G185" s="384" t="str">
        <f>IFERROR(AVERAGE('PB(TEORI)'!Q185,'PB(AMALI)'!Q185,'MARKAH PA+PB'!P186),"")</f>
        <v/>
      </c>
      <c r="H185" s="384" t="str">
        <f>IF(G185="","",VLOOKUP(G185,JADUAL!$D$4:$E$5,2))</f>
        <v/>
      </c>
      <c r="I185" s="384" t="str">
        <f>IFERROR(AVERAGE('PB(TEORI)'!AB185,'PB(AMALI)'!AB185,'MARKAH PA+PB'!Q186),"")</f>
        <v/>
      </c>
      <c r="J185" s="454" t="str">
        <f>IF(I185="","",VLOOKUP(I185,JADUAL!$D$4:$E$5,2))</f>
        <v/>
      </c>
      <c r="K185" s="483" t="str">
        <f>IFERROR(AVERAGE('PB(TEORI)'!AM185,'PB(AMALI)'!AM185,'MARKAH PA+PB'!R186),"")</f>
        <v/>
      </c>
      <c r="L185" s="395" t="str">
        <f>IF(K185="","",VLOOKUP(K185,JADUAL!$D$4:$E$5,2))</f>
        <v/>
      </c>
    </row>
    <row r="186" spans="1:12">
      <c r="A186" s="4">
        <v>175</v>
      </c>
      <c r="B186" s="239" t="str">
        <f>IF(OR(F186=0,F186=""),"",'DAFTAR PELAJAR'!B182)</f>
        <v/>
      </c>
      <c r="C186" s="240" t="str">
        <f>IF(OR(F186=0,F186=""),"",'DAFTAR PELAJAR'!C182)</f>
        <v/>
      </c>
      <c r="D186" s="241" t="str">
        <f>IF(OR(F186=0,F186=""),"",'DAFTAR PELAJAR'!D182)</f>
        <v/>
      </c>
      <c r="E186" s="240" t="str">
        <f>IF(OR(F186=0,F186=""),"",'DAFTAR PELAJAR'!E182)</f>
        <v/>
      </c>
      <c r="F186" s="242" t="str">
        <f>IF(OR('DAFTAR PELAJAR'!J182=0,'DAFTAR PELAJAR'!J182=""),"",'DAFTAR PELAJAR'!J182)</f>
        <v/>
      </c>
      <c r="G186" s="384" t="str">
        <f>IFERROR(AVERAGE('PB(TEORI)'!Q186,'PB(AMALI)'!Q186,'MARKAH PA+PB'!P187),"")</f>
        <v/>
      </c>
      <c r="H186" s="384" t="str">
        <f>IF(G186="","",VLOOKUP(G186,JADUAL!$D$4:$E$5,2))</f>
        <v/>
      </c>
      <c r="I186" s="384" t="str">
        <f>IFERROR(AVERAGE('PB(TEORI)'!AB186,'PB(AMALI)'!AB186,'MARKAH PA+PB'!Q187),"")</f>
        <v/>
      </c>
      <c r="J186" s="454" t="str">
        <f>IF(I186="","",VLOOKUP(I186,JADUAL!$D$4:$E$5,2))</f>
        <v/>
      </c>
      <c r="K186" s="483" t="str">
        <f>IFERROR(AVERAGE('PB(TEORI)'!AM186,'PB(AMALI)'!AM186,'MARKAH PA+PB'!R187),"")</f>
        <v/>
      </c>
      <c r="L186" s="395" t="str">
        <f>IF(K186="","",VLOOKUP(K186,JADUAL!$D$4:$E$5,2))</f>
        <v/>
      </c>
    </row>
    <row r="187" spans="1:12">
      <c r="A187" s="4">
        <v>176</v>
      </c>
      <c r="B187" s="239" t="str">
        <f>IF(OR(F187=0,F187=""),"",'DAFTAR PELAJAR'!B183)</f>
        <v/>
      </c>
      <c r="C187" s="240" t="str">
        <f>IF(OR(F187=0,F187=""),"",'DAFTAR PELAJAR'!C183)</f>
        <v/>
      </c>
      <c r="D187" s="241" t="str">
        <f>IF(OR(F187=0,F187=""),"",'DAFTAR PELAJAR'!D183)</f>
        <v/>
      </c>
      <c r="E187" s="240" t="str">
        <f>IF(OR(F187=0,F187=""),"",'DAFTAR PELAJAR'!E183)</f>
        <v/>
      </c>
      <c r="F187" s="242" t="str">
        <f>IF(OR('DAFTAR PELAJAR'!J183=0,'DAFTAR PELAJAR'!J183=""),"",'DAFTAR PELAJAR'!J183)</f>
        <v/>
      </c>
      <c r="G187" s="384" t="str">
        <f>IFERROR(AVERAGE('PB(TEORI)'!Q187,'PB(AMALI)'!Q187,'MARKAH PA+PB'!P188),"")</f>
        <v/>
      </c>
      <c r="H187" s="384" t="str">
        <f>IF(G187="","",VLOOKUP(G187,JADUAL!$D$4:$E$5,2))</f>
        <v/>
      </c>
      <c r="I187" s="384" t="str">
        <f>IFERROR(AVERAGE('PB(TEORI)'!AB187,'PB(AMALI)'!AB187,'MARKAH PA+PB'!Q188),"")</f>
        <v/>
      </c>
      <c r="J187" s="454" t="str">
        <f>IF(I187="","",VLOOKUP(I187,JADUAL!$D$4:$E$5,2))</f>
        <v/>
      </c>
      <c r="K187" s="483" t="str">
        <f>IFERROR(AVERAGE('PB(TEORI)'!AM187,'PB(AMALI)'!AM187,'MARKAH PA+PB'!R188),"")</f>
        <v/>
      </c>
      <c r="L187" s="395" t="str">
        <f>IF(K187="","",VLOOKUP(K187,JADUAL!$D$4:$E$5,2))</f>
        <v/>
      </c>
    </row>
    <row r="188" spans="1:12">
      <c r="A188" s="4">
        <v>177</v>
      </c>
      <c r="B188" s="239" t="str">
        <f>IF(OR(F188=0,F188=""),"",'DAFTAR PELAJAR'!B184)</f>
        <v/>
      </c>
      <c r="C188" s="240" t="str">
        <f>IF(OR(F188=0,F188=""),"",'DAFTAR PELAJAR'!C184)</f>
        <v/>
      </c>
      <c r="D188" s="241" t="str">
        <f>IF(OR(F188=0,F188=""),"",'DAFTAR PELAJAR'!D184)</f>
        <v/>
      </c>
      <c r="E188" s="240" t="str">
        <f>IF(OR(F188=0,F188=""),"",'DAFTAR PELAJAR'!E184)</f>
        <v/>
      </c>
      <c r="F188" s="242" t="str">
        <f>IF(OR('DAFTAR PELAJAR'!J184=0,'DAFTAR PELAJAR'!J184=""),"",'DAFTAR PELAJAR'!J184)</f>
        <v/>
      </c>
      <c r="G188" s="384" t="str">
        <f>IFERROR(AVERAGE('PB(TEORI)'!Q188,'PB(AMALI)'!Q188,'MARKAH PA+PB'!P189),"")</f>
        <v/>
      </c>
      <c r="H188" s="384" t="str">
        <f>IF(G188="","",VLOOKUP(G188,JADUAL!$D$4:$E$5,2))</f>
        <v/>
      </c>
      <c r="I188" s="384" t="str">
        <f>IFERROR(AVERAGE('PB(TEORI)'!AB188,'PB(AMALI)'!AB188,'MARKAH PA+PB'!Q189),"")</f>
        <v/>
      </c>
      <c r="J188" s="454" t="str">
        <f>IF(I188="","",VLOOKUP(I188,JADUAL!$D$4:$E$5,2))</f>
        <v/>
      </c>
      <c r="K188" s="483" t="str">
        <f>IFERROR(AVERAGE('PB(TEORI)'!AM188,'PB(AMALI)'!AM188,'MARKAH PA+PB'!R189),"")</f>
        <v/>
      </c>
      <c r="L188" s="395" t="str">
        <f>IF(K188="","",VLOOKUP(K188,JADUAL!$D$4:$E$5,2))</f>
        <v/>
      </c>
    </row>
    <row r="189" spans="1:12">
      <c r="A189" s="4">
        <v>178</v>
      </c>
      <c r="B189" s="239" t="str">
        <f>IF(OR(F189=0,F189=""),"",'DAFTAR PELAJAR'!B185)</f>
        <v/>
      </c>
      <c r="C189" s="240" t="str">
        <f>IF(OR(F189=0,F189=""),"",'DAFTAR PELAJAR'!C185)</f>
        <v/>
      </c>
      <c r="D189" s="241" t="str">
        <f>IF(OR(F189=0,F189=""),"",'DAFTAR PELAJAR'!D185)</f>
        <v/>
      </c>
      <c r="E189" s="240" t="str">
        <f>IF(OR(F189=0,F189=""),"",'DAFTAR PELAJAR'!E185)</f>
        <v/>
      </c>
      <c r="F189" s="242" t="str">
        <f>IF(OR('DAFTAR PELAJAR'!J185=0,'DAFTAR PELAJAR'!J185=""),"",'DAFTAR PELAJAR'!J185)</f>
        <v/>
      </c>
      <c r="G189" s="384" t="str">
        <f>IFERROR(AVERAGE('PB(TEORI)'!Q189,'PB(AMALI)'!Q189,'MARKAH PA+PB'!P190),"")</f>
        <v/>
      </c>
      <c r="H189" s="384" t="str">
        <f>IF(G189="","",VLOOKUP(G189,JADUAL!$D$4:$E$5,2))</f>
        <v/>
      </c>
      <c r="I189" s="384" t="str">
        <f>IFERROR(AVERAGE('PB(TEORI)'!AB189,'PB(AMALI)'!AB189,'MARKAH PA+PB'!Q190),"")</f>
        <v/>
      </c>
      <c r="J189" s="454" t="str">
        <f>IF(I189="","",VLOOKUP(I189,JADUAL!$D$4:$E$5,2))</f>
        <v/>
      </c>
      <c r="K189" s="483" t="str">
        <f>IFERROR(AVERAGE('PB(TEORI)'!AM189,'PB(AMALI)'!AM189,'MARKAH PA+PB'!R190),"")</f>
        <v/>
      </c>
      <c r="L189" s="395" t="str">
        <f>IF(K189="","",VLOOKUP(K189,JADUAL!$D$4:$E$5,2))</f>
        <v/>
      </c>
    </row>
    <row r="190" spans="1:12">
      <c r="A190" s="4">
        <v>179</v>
      </c>
      <c r="B190" s="239" t="str">
        <f>IF(OR(F190=0,F190=""),"",'DAFTAR PELAJAR'!B186)</f>
        <v/>
      </c>
      <c r="C190" s="240" t="str">
        <f>IF(OR(F190=0,F190=""),"",'DAFTAR PELAJAR'!C186)</f>
        <v/>
      </c>
      <c r="D190" s="241" t="str">
        <f>IF(OR(F190=0,F190=""),"",'DAFTAR PELAJAR'!D186)</f>
        <v/>
      </c>
      <c r="E190" s="240" t="str">
        <f>IF(OR(F190=0,F190=""),"",'DAFTAR PELAJAR'!E186)</f>
        <v/>
      </c>
      <c r="F190" s="242" t="str">
        <f>IF(OR('DAFTAR PELAJAR'!J186=0,'DAFTAR PELAJAR'!J186=""),"",'DAFTAR PELAJAR'!J186)</f>
        <v/>
      </c>
      <c r="G190" s="384" t="str">
        <f>IFERROR(AVERAGE('PB(TEORI)'!Q190,'PB(AMALI)'!Q190,'MARKAH PA+PB'!P191),"")</f>
        <v/>
      </c>
      <c r="H190" s="384" t="str">
        <f>IF(G190="","",VLOOKUP(G190,JADUAL!$D$4:$E$5,2))</f>
        <v/>
      </c>
      <c r="I190" s="384" t="str">
        <f>IFERROR(AVERAGE('PB(TEORI)'!AB190,'PB(AMALI)'!AB190,'MARKAH PA+PB'!Q191),"")</f>
        <v/>
      </c>
      <c r="J190" s="454" t="str">
        <f>IF(I190="","",VLOOKUP(I190,JADUAL!$D$4:$E$5,2))</f>
        <v/>
      </c>
      <c r="K190" s="483" t="str">
        <f>IFERROR(AVERAGE('PB(TEORI)'!AM190,'PB(AMALI)'!AM190,'MARKAH PA+PB'!R191),"")</f>
        <v/>
      </c>
      <c r="L190" s="395" t="str">
        <f>IF(K190="","",VLOOKUP(K190,JADUAL!$D$4:$E$5,2))</f>
        <v/>
      </c>
    </row>
    <row r="191" spans="1:12">
      <c r="A191" s="4">
        <v>180</v>
      </c>
      <c r="B191" s="239" t="str">
        <f>IF(OR(F191=0,F191=""),"",'DAFTAR PELAJAR'!B187)</f>
        <v/>
      </c>
      <c r="C191" s="240" t="str">
        <f>IF(OR(F191=0,F191=""),"",'DAFTAR PELAJAR'!C187)</f>
        <v/>
      </c>
      <c r="D191" s="241" t="str">
        <f>IF(OR(F191=0,F191=""),"",'DAFTAR PELAJAR'!D187)</f>
        <v/>
      </c>
      <c r="E191" s="240" t="str">
        <f>IF(OR(F191=0,F191=""),"",'DAFTAR PELAJAR'!E187)</f>
        <v/>
      </c>
      <c r="F191" s="242" t="str">
        <f>IF(OR('DAFTAR PELAJAR'!J187=0,'DAFTAR PELAJAR'!J187=""),"",'DAFTAR PELAJAR'!J187)</f>
        <v/>
      </c>
      <c r="G191" s="384" t="str">
        <f>IFERROR(AVERAGE('PB(TEORI)'!Q191,'PB(AMALI)'!Q191,'MARKAH PA+PB'!P192),"")</f>
        <v/>
      </c>
      <c r="H191" s="384" t="str">
        <f>IF(G191="","",VLOOKUP(G191,JADUAL!$D$4:$E$5,2))</f>
        <v/>
      </c>
      <c r="I191" s="384" t="str">
        <f>IFERROR(AVERAGE('PB(TEORI)'!AB191,'PB(AMALI)'!AB191,'MARKAH PA+PB'!Q192),"")</f>
        <v/>
      </c>
      <c r="J191" s="454" t="str">
        <f>IF(I191="","",VLOOKUP(I191,JADUAL!$D$4:$E$5,2))</f>
        <v/>
      </c>
      <c r="K191" s="483" t="str">
        <f>IFERROR(AVERAGE('PB(TEORI)'!AM191,'PB(AMALI)'!AM191,'MARKAH PA+PB'!R192),"")</f>
        <v/>
      </c>
      <c r="L191" s="395" t="str">
        <f>IF(K191="","",VLOOKUP(K191,JADUAL!$D$4:$E$5,2))</f>
        <v/>
      </c>
    </row>
    <row r="192" spans="1:12">
      <c r="A192" s="4">
        <v>181</v>
      </c>
      <c r="B192" s="239" t="str">
        <f>IF(OR(F192=0,F192=""),"",'DAFTAR PELAJAR'!B188)</f>
        <v/>
      </c>
      <c r="C192" s="240" t="str">
        <f>IF(OR(F192=0,F192=""),"",'DAFTAR PELAJAR'!C188)</f>
        <v/>
      </c>
      <c r="D192" s="241" t="str">
        <f>IF(OR(F192=0,F192=""),"",'DAFTAR PELAJAR'!D188)</f>
        <v/>
      </c>
      <c r="E192" s="240" t="str">
        <f>IF(OR(F192=0,F192=""),"",'DAFTAR PELAJAR'!E188)</f>
        <v/>
      </c>
      <c r="F192" s="242" t="str">
        <f>IF(OR('DAFTAR PELAJAR'!J188=0,'DAFTAR PELAJAR'!J188=""),"",'DAFTAR PELAJAR'!J188)</f>
        <v/>
      </c>
      <c r="G192" s="384" t="str">
        <f>IFERROR(AVERAGE('PB(TEORI)'!Q192,'PB(AMALI)'!Q192,'MARKAH PA+PB'!P193),"")</f>
        <v/>
      </c>
      <c r="H192" s="384" t="str">
        <f>IF(G192="","",VLOOKUP(G192,JADUAL!$D$4:$E$5,2))</f>
        <v/>
      </c>
      <c r="I192" s="384" t="str">
        <f>IFERROR(AVERAGE('PB(TEORI)'!AB192,'PB(AMALI)'!AB192,'MARKAH PA+PB'!Q193),"")</f>
        <v/>
      </c>
      <c r="J192" s="454" t="str">
        <f>IF(I192="","",VLOOKUP(I192,JADUAL!$D$4:$E$5,2))</f>
        <v/>
      </c>
      <c r="K192" s="483" t="str">
        <f>IFERROR(AVERAGE('PB(TEORI)'!AM192,'PB(AMALI)'!AM192,'MARKAH PA+PB'!R193),"")</f>
        <v/>
      </c>
      <c r="L192" s="395" t="str">
        <f>IF(K192="","",VLOOKUP(K192,JADUAL!$D$4:$E$5,2))</f>
        <v/>
      </c>
    </row>
    <row r="193" spans="1:12">
      <c r="A193" s="4">
        <v>182</v>
      </c>
      <c r="B193" s="239" t="str">
        <f>IF(OR(F193=0,F193=""),"",'DAFTAR PELAJAR'!B189)</f>
        <v/>
      </c>
      <c r="C193" s="240" t="str">
        <f>IF(OR(F193=0,F193=""),"",'DAFTAR PELAJAR'!C189)</f>
        <v/>
      </c>
      <c r="D193" s="241" t="str">
        <f>IF(OR(F193=0,F193=""),"",'DAFTAR PELAJAR'!D189)</f>
        <v/>
      </c>
      <c r="E193" s="240" t="str">
        <f>IF(OR(F193=0,F193=""),"",'DAFTAR PELAJAR'!E189)</f>
        <v/>
      </c>
      <c r="F193" s="242" t="str">
        <f>IF(OR('DAFTAR PELAJAR'!J189=0,'DAFTAR PELAJAR'!J189=""),"",'DAFTAR PELAJAR'!J189)</f>
        <v/>
      </c>
      <c r="G193" s="384" t="str">
        <f>IFERROR(AVERAGE('PB(TEORI)'!Q193,'PB(AMALI)'!Q193,'MARKAH PA+PB'!P194),"")</f>
        <v/>
      </c>
      <c r="H193" s="384" t="str">
        <f>IF(G193="","",VLOOKUP(G193,JADUAL!$D$4:$E$5,2))</f>
        <v/>
      </c>
      <c r="I193" s="384" t="str">
        <f>IFERROR(AVERAGE('PB(TEORI)'!AB193,'PB(AMALI)'!AB193,'MARKAH PA+PB'!Q194),"")</f>
        <v/>
      </c>
      <c r="J193" s="454" t="str">
        <f>IF(I193="","",VLOOKUP(I193,JADUAL!$D$4:$E$5,2))</f>
        <v/>
      </c>
      <c r="K193" s="483" t="str">
        <f>IFERROR(AVERAGE('PB(TEORI)'!AM193,'PB(AMALI)'!AM193,'MARKAH PA+PB'!R194),"")</f>
        <v/>
      </c>
      <c r="L193" s="395" t="str">
        <f>IF(K193="","",VLOOKUP(K193,JADUAL!$D$4:$E$5,2))</f>
        <v/>
      </c>
    </row>
    <row r="194" spans="1:12">
      <c r="A194" s="4">
        <v>183</v>
      </c>
      <c r="B194" s="239" t="str">
        <f>IF(OR(F194=0,F194=""),"",'DAFTAR PELAJAR'!B190)</f>
        <v/>
      </c>
      <c r="C194" s="240" t="str">
        <f>IF(OR(F194=0,F194=""),"",'DAFTAR PELAJAR'!C190)</f>
        <v/>
      </c>
      <c r="D194" s="241" t="str">
        <f>IF(OR(F194=0,F194=""),"",'DAFTAR PELAJAR'!D190)</f>
        <v/>
      </c>
      <c r="E194" s="240" t="str">
        <f>IF(OR(F194=0,F194=""),"",'DAFTAR PELAJAR'!E190)</f>
        <v/>
      </c>
      <c r="F194" s="242" t="str">
        <f>IF(OR('DAFTAR PELAJAR'!J190=0,'DAFTAR PELAJAR'!J190=""),"",'DAFTAR PELAJAR'!J190)</f>
        <v/>
      </c>
      <c r="G194" s="384" t="str">
        <f>IFERROR(AVERAGE('PB(TEORI)'!Q194,'PB(AMALI)'!Q194,'MARKAH PA+PB'!P195),"")</f>
        <v/>
      </c>
      <c r="H194" s="384" t="str">
        <f>IF(G194="","",VLOOKUP(G194,JADUAL!$D$4:$E$5,2))</f>
        <v/>
      </c>
      <c r="I194" s="384" t="str">
        <f>IFERROR(AVERAGE('PB(TEORI)'!AB194,'PB(AMALI)'!AB194,'MARKAH PA+PB'!Q195),"")</f>
        <v/>
      </c>
      <c r="J194" s="454" t="str">
        <f>IF(I194="","",VLOOKUP(I194,JADUAL!$D$4:$E$5,2))</f>
        <v/>
      </c>
      <c r="K194" s="483" t="str">
        <f>IFERROR(AVERAGE('PB(TEORI)'!AM194,'PB(AMALI)'!AM194,'MARKAH PA+PB'!R195),"")</f>
        <v/>
      </c>
      <c r="L194" s="395" t="str">
        <f>IF(K194="","",VLOOKUP(K194,JADUAL!$D$4:$E$5,2))</f>
        <v/>
      </c>
    </row>
    <row r="195" spans="1:12">
      <c r="A195" s="4">
        <v>184</v>
      </c>
      <c r="B195" s="239" t="str">
        <f>IF(OR(F195=0,F195=""),"",'DAFTAR PELAJAR'!B191)</f>
        <v/>
      </c>
      <c r="C195" s="240" t="str">
        <f>IF(OR(F195=0,F195=""),"",'DAFTAR PELAJAR'!C191)</f>
        <v/>
      </c>
      <c r="D195" s="241" t="str">
        <f>IF(OR(F195=0,F195=""),"",'DAFTAR PELAJAR'!D191)</f>
        <v/>
      </c>
      <c r="E195" s="240" t="str">
        <f>IF(OR(F195=0,F195=""),"",'DAFTAR PELAJAR'!E191)</f>
        <v/>
      </c>
      <c r="F195" s="242" t="str">
        <f>IF(OR('DAFTAR PELAJAR'!J191=0,'DAFTAR PELAJAR'!J191=""),"",'DAFTAR PELAJAR'!J191)</f>
        <v/>
      </c>
      <c r="G195" s="384" t="str">
        <f>IFERROR(AVERAGE('PB(TEORI)'!Q195,'PB(AMALI)'!Q195,'MARKAH PA+PB'!P196),"")</f>
        <v/>
      </c>
      <c r="H195" s="384" t="str">
        <f>IF(G195="","",VLOOKUP(G195,JADUAL!$D$4:$E$5,2))</f>
        <v/>
      </c>
      <c r="I195" s="384" t="str">
        <f>IFERROR(AVERAGE('PB(TEORI)'!AB195,'PB(AMALI)'!AB195,'MARKAH PA+PB'!Q196),"")</f>
        <v/>
      </c>
      <c r="J195" s="454" t="str">
        <f>IF(I195="","",VLOOKUP(I195,JADUAL!$D$4:$E$5,2))</f>
        <v/>
      </c>
      <c r="K195" s="483" t="str">
        <f>IFERROR(AVERAGE('PB(TEORI)'!AM195,'PB(AMALI)'!AM195,'MARKAH PA+PB'!R196),"")</f>
        <v/>
      </c>
      <c r="L195" s="395" t="str">
        <f>IF(K195="","",VLOOKUP(K195,JADUAL!$D$4:$E$5,2))</f>
        <v/>
      </c>
    </row>
    <row r="196" spans="1:12">
      <c r="A196" s="4">
        <v>185</v>
      </c>
      <c r="B196" s="239" t="str">
        <f>IF(OR(F196=0,F196=""),"",'DAFTAR PELAJAR'!B192)</f>
        <v/>
      </c>
      <c r="C196" s="240" t="str">
        <f>IF(OR(F196=0,F196=""),"",'DAFTAR PELAJAR'!C192)</f>
        <v/>
      </c>
      <c r="D196" s="241" t="str">
        <f>IF(OR(F196=0,F196=""),"",'DAFTAR PELAJAR'!D192)</f>
        <v/>
      </c>
      <c r="E196" s="240" t="str">
        <f>IF(OR(F196=0,F196=""),"",'DAFTAR PELAJAR'!E192)</f>
        <v/>
      </c>
      <c r="F196" s="242" t="str">
        <f>IF(OR('DAFTAR PELAJAR'!J192=0,'DAFTAR PELAJAR'!J192=""),"",'DAFTAR PELAJAR'!J192)</f>
        <v/>
      </c>
      <c r="G196" s="384" t="str">
        <f>IFERROR(AVERAGE('PB(TEORI)'!Q196,'PB(AMALI)'!Q196,'MARKAH PA+PB'!P197),"")</f>
        <v/>
      </c>
      <c r="H196" s="384" t="str">
        <f>IF(G196="","",VLOOKUP(G196,JADUAL!$D$4:$E$5,2))</f>
        <v/>
      </c>
      <c r="I196" s="384" t="str">
        <f>IFERROR(AVERAGE('PB(TEORI)'!AB196,'PB(AMALI)'!AB196,'MARKAH PA+PB'!Q197),"")</f>
        <v/>
      </c>
      <c r="J196" s="454" t="str">
        <f>IF(I196="","",VLOOKUP(I196,JADUAL!$D$4:$E$5,2))</f>
        <v/>
      </c>
      <c r="K196" s="483" t="str">
        <f>IFERROR(AVERAGE('PB(TEORI)'!AM196,'PB(AMALI)'!AM196,'MARKAH PA+PB'!R197),"")</f>
        <v/>
      </c>
      <c r="L196" s="395" t="str">
        <f>IF(K196="","",VLOOKUP(K196,JADUAL!$D$4:$E$5,2))</f>
        <v/>
      </c>
    </row>
    <row r="197" spans="1:12">
      <c r="A197" s="4">
        <v>186</v>
      </c>
      <c r="B197" s="239" t="str">
        <f>IF(OR(F197=0,F197=""),"",'DAFTAR PELAJAR'!B193)</f>
        <v/>
      </c>
      <c r="C197" s="240" t="str">
        <f>IF(OR(F197=0,F197=""),"",'DAFTAR PELAJAR'!C193)</f>
        <v/>
      </c>
      <c r="D197" s="241" t="str">
        <f>IF(OR(F197=0,F197=""),"",'DAFTAR PELAJAR'!D193)</f>
        <v/>
      </c>
      <c r="E197" s="240" t="str">
        <f>IF(OR(F197=0,F197=""),"",'DAFTAR PELAJAR'!E193)</f>
        <v/>
      </c>
      <c r="F197" s="242" t="str">
        <f>IF(OR('DAFTAR PELAJAR'!J193=0,'DAFTAR PELAJAR'!J193=""),"",'DAFTAR PELAJAR'!J193)</f>
        <v/>
      </c>
      <c r="G197" s="384" t="str">
        <f>IFERROR(AVERAGE('PB(TEORI)'!Q197,'PB(AMALI)'!Q197,'MARKAH PA+PB'!P198),"")</f>
        <v/>
      </c>
      <c r="H197" s="384" t="str">
        <f>IF(G197="","",VLOOKUP(G197,JADUAL!$D$4:$E$5,2))</f>
        <v/>
      </c>
      <c r="I197" s="384" t="str">
        <f>IFERROR(AVERAGE('PB(TEORI)'!AB197,'PB(AMALI)'!AB197,'MARKAH PA+PB'!Q198),"")</f>
        <v/>
      </c>
      <c r="J197" s="454" t="str">
        <f>IF(I197="","",VLOOKUP(I197,JADUAL!$D$4:$E$5,2))</f>
        <v/>
      </c>
      <c r="K197" s="483" t="str">
        <f>IFERROR(AVERAGE('PB(TEORI)'!AM197,'PB(AMALI)'!AM197,'MARKAH PA+PB'!R198),"")</f>
        <v/>
      </c>
      <c r="L197" s="395" t="str">
        <f>IF(K197="","",VLOOKUP(K197,JADUAL!$D$4:$E$5,2))</f>
        <v/>
      </c>
    </row>
    <row r="198" spans="1:12">
      <c r="A198" s="4">
        <v>187</v>
      </c>
      <c r="B198" s="239" t="str">
        <f>IF(OR(F198=0,F198=""),"",'DAFTAR PELAJAR'!B194)</f>
        <v/>
      </c>
      <c r="C198" s="240" t="str">
        <f>IF(OR(F198=0,F198=""),"",'DAFTAR PELAJAR'!C194)</f>
        <v/>
      </c>
      <c r="D198" s="241" t="str">
        <f>IF(OR(F198=0,F198=""),"",'DAFTAR PELAJAR'!D194)</f>
        <v/>
      </c>
      <c r="E198" s="240" t="str">
        <f>IF(OR(F198=0,F198=""),"",'DAFTAR PELAJAR'!E194)</f>
        <v/>
      </c>
      <c r="F198" s="242" t="str">
        <f>IF(OR('DAFTAR PELAJAR'!J194=0,'DAFTAR PELAJAR'!J194=""),"",'DAFTAR PELAJAR'!J194)</f>
        <v/>
      </c>
      <c r="G198" s="384" t="str">
        <f>IFERROR(AVERAGE('PB(TEORI)'!Q198,'PB(AMALI)'!Q198,'MARKAH PA+PB'!P199),"")</f>
        <v/>
      </c>
      <c r="H198" s="384" t="str">
        <f>IF(G198="","",VLOOKUP(G198,JADUAL!$D$4:$E$5,2))</f>
        <v/>
      </c>
      <c r="I198" s="384" t="str">
        <f>IFERROR(AVERAGE('PB(TEORI)'!AB198,'PB(AMALI)'!AB198,'MARKAH PA+PB'!Q199),"")</f>
        <v/>
      </c>
      <c r="J198" s="454" t="str">
        <f>IF(I198="","",VLOOKUP(I198,JADUAL!$D$4:$E$5,2))</f>
        <v/>
      </c>
      <c r="K198" s="483" t="str">
        <f>IFERROR(AVERAGE('PB(TEORI)'!AM198,'PB(AMALI)'!AM198,'MARKAH PA+PB'!R199),"")</f>
        <v/>
      </c>
      <c r="L198" s="395" t="str">
        <f>IF(K198="","",VLOOKUP(K198,JADUAL!$D$4:$E$5,2))</f>
        <v/>
      </c>
    </row>
    <row r="199" spans="1:12">
      <c r="A199" s="4">
        <v>188</v>
      </c>
      <c r="B199" s="239" t="str">
        <f>IF(OR(F199=0,F199=""),"",'DAFTAR PELAJAR'!B195)</f>
        <v/>
      </c>
      <c r="C199" s="240" t="str">
        <f>IF(OR(F199=0,F199=""),"",'DAFTAR PELAJAR'!C195)</f>
        <v/>
      </c>
      <c r="D199" s="241" t="str">
        <f>IF(OR(F199=0,F199=""),"",'DAFTAR PELAJAR'!D195)</f>
        <v/>
      </c>
      <c r="E199" s="240" t="str">
        <f>IF(OR(F199=0,F199=""),"",'DAFTAR PELAJAR'!E195)</f>
        <v/>
      </c>
      <c r="F199" s="242" t="str">
        <f>IF(OR('DAFTAR PELAJAR'!J195=0,'DAFTAR PELAJAR'!J195=""),"",'DAFTAR PELAJAR'!J195)</f>
        <v/>
      </c>
      <c r="G199" s="384" t="str">
        <f>IFERROR(AVERAGE('PB(TEORI)'!Q199,'PB(AMALI)'!Q199,'MARKAH PA+PB'!P200),"")</f>
        <v/>
      </c>
      <c r="H199" s="384" t="str">
        <f>IF(G199="","",VLOOKUP(G199,JADUAL!$D$4:$E$5,2))</f>
        <v/>
      </c>
      <c r="I199" s="384" t="str">
        <f>IFERROR(AVERAGE('PB(TEORI)'!AB199,'PB(AMALI)'!AB199,'MARKAH PA+PB'!Q200),"")</f>
        <v/>
      </c>
      <c r="J199" s="454" t="str">
        <f>IF(I199="","",VLOOKUP(I199,JADUAL!$D$4:$E$5,2))</f>
        <v/>
      </c>
      <c r="K199" s="483" t="str">
        <f>IFERROR(AVERAGE('PB(TEORI)'!AM199,'PB(AMALI)'!AM199,'MARKAH PA+PB'!R200),"")</f>
        <v/>
      </c>
      <c r="L199" s="395" t="str">
        <f>IF(K199="","",VLOOKUP(K199,JADUAL!$D$4:$E$5,2))</f>
        <v/>
      </c>
    </row>
    <row r="200" spans="1:12">
      <c r="A200" s="4">
        <v>189</v>
      </c>
      <c r="B200" s="239" t="str">
        <f>IF(OR(F200=0,F200=""),"",'DAFTAR PELAJAR'!B196)</f>
        <v/>
      </c>
      <c r="C200" s="240" t="str">
        <f>IF(OR(F200=0,F200=""),"",'DAFTAR PELAJAR'!C196)</f>
        <v/>
      </c>
      <c r="D200" s="241" t="str">
        <f>IF(OR(F200=0,F200=""),"",'DAFTAR PELAJAR'!D196)</f>
        <v/>
      </c>
      <c r="E200" s="240" t="str">
        <f>IF(OR(F200=0,F200=""),"",'DAFTAR PELAJAR'!E196)</f>
        <v/>
      </c>
      <c r="F200" s="242" t="str">
        <f>IF(OR('DAFTAR PELAJAR'!J196=0,'DAFTAR PELAJAR'!J196=""),"",'DAFTAR PELAJAR'!J196)</f>
        <v/>
      </c>
      <c r="G200" s="384" t="str">
        <f>IFERROR(AVERAGE('PB(TEORI)'!Q200,'PB(AMALI)'!Q200,'MARKAH PA+PB'!P201),"")</f>
        <v/>
      </c>
      <c r="H200" s="384" t="str">
        <f>IF(G200="","",VLOOKUP(G200,JADUAL!$D$4:$E$5,2))</f>
        <v/>
      </c>
      <c r="I200" s="384" t="str">
        <f>IFERROR(AVERAGE('PB(TEORI)'!AB200,'PB(AMALI)'!AB200,'MARKAH PA+PB'!Q201),"")</f>
        <v/>
      </c>
      <c r="J200" s="454" t="str">
        <f>IF(I200="","",VLOOKUP(I200,JADUAL!$D$4:$E$5,2))</f>
        <v/>
      </c>
      <c r="K200" s="483" t="str">
        <f>IFERROR(AVERAGE('PB(TEORI)'!AM200,'PB(AMALI)'!AM200,'MARKAH PA+PB'!R201),"")</f>
        <v/>
      </c>
      <c r="L200" s="395" t="str">
        <f>IF(K200="","",VLOOKUP(K200,JADUAL!$D$4:$E$5,2))</f>
        <v/>
      </c>
    </row>
    <row r="201" spans="1:12">
      <c r="A201" s="4">
        <v>190</v>
      </c>
      <c r="B201" s="239" t="str">
        <f>IF(OR(F201=0,F201=""),"",'DAFTAR PELAJAR'!B197)</f>
        <v/>
      </c>
      <c r="C201" s="240" t="str">
        <f>IF(OR(F201=0,F201=""),"",'DAFTAR PELAJAR'!C197)</f>
        <v/>
      </c>
      <c r="D201" s="241" t="str">
        <f>IF(OR(F201=0,F201=""),"",'DAFTAR PELAJAR'!D197)</f>
        <v/>
      </c>
      <c r="E201" s="240" t="str">
        <f>IF(OR(F201=0,F201=""),"",'DAFTAR PELAJAR'!E197)</f>
        <v/>
      </c>
      <c r="F201" s="242" t="str">
        <f>IF(OR('DAFTAR PELAJAR'!J197=0,'DAFTAR PELAJAR'!J197=""),"",'DAFTAR PELAJAR'!J197)</f>
        <v/>
      </c>
      <c r="G201" s="384" t="str">
        <f>IFERROR(AVERAGE('PB(TEORI)'!Q201,'PB(AMALI)'!Q201,'MARKAH PA+PB'!P202),"")</f>
        <v/>
      </c>
      <c r="H201" s="384" t="str">
        <f>IF(G201="","",VLOOKUP(G201,JADUAL!$D$4:$E$5,2))</f>
        <v/>
      </c>
      <c r="I201" s="384" t="str">
        <f>IFERROR(AVERAGE('PB(TEORI)'!AB201,'PB(AMALI)'!AB201,'MARKAH PA+PB'!Q202),"")</f>
        <v/>
      </c>
      <c r="J201" s="454" t="str">
        <f>IF(I201="","",VLOOKUP(I201,JADUAL!$D$4:$E$5,2))</f>
        <v/>
      </c>
      <c r="K201" s="483" t="str">
        <f>IFERROR(AVERAGE('PB(TEORI)'!AM201,'PB(AMALI)'!AM201,'MARKAH PA+PB'!R202),"")</f>
        <v/>
      </c>
      <c r="L201" s="395" t="str">
        <f>IF(K201="","",VLOOKUP(K201,JADUAL!$D$4:$E$5,2))</f>
        <v/>
      </c>
    </row>
    <row r="202" spans="1:12">
      <c r="A202" s="4">
        <v>191</v>
      </c>
      <c r="B202" s="239" t="str">
        <f>IF(OR(F202=0,F202=""),"",'DAFTAR PELAJAR'!B198)</f>
        <v/>
      </c>
      <c r="C202" s="240" t="str">
        <f>IF(OR(F202=0,F202=""),"",'DAFTAR PELAJAR'!C198)</f>
        <v/>
      </c>
      <c r="D202" s="241" t="str">
        <f>IF(OR(F202=0,F202=""),"",'DAFTAR PELAJAR'!D198)</f>
        <v/>
      </c>
      <c r="E202" s="240" t="str">
        <f>IF(OR(F202=0,F202=""),"",'DAFTAR PELAJAR'!E198)</f>
        <v/>
      </c>
      <c r="F202" s="242" t="str">
        <f>IF(OR('DAFTAR PELAJAR'!J198=0,'DAFTAR PELAJAR'!J198=""),"",'DAFTAR PELAJAR'!J198)</f>
        <v/>
      </c>
      <c r="G202" s="384" t="str">
        <f>IFERROR(AVERAGE('PB(TEORI)'!Q202,'PB(AMALI)'!Q202,'MARKAH PA+PB'!P203),"")</f>
        <v/>
      </c>
      <c r="H202" s="384" t="str">
        <f>IF(G202="","",VLOOKUP(G202,JADUAL!$D$4:$E$5,2))</f>
        <v/>
      </c>
      <c r="I202" s="384" t="str">
        <f>IFERROR(AVERAGE('PB(TEORI)'!AB202,'PB(AMALI)'!AB202,'MARKAH PA+PB'!Q203),"")</f>
        <v/>
      </c>
      <c r="J202" s="454" t="str">
        <f>IF(I202="","",VLOOKUP(I202,JADUAL!$D$4:$E$5,2))</f>
        <v/>
      </c>
      <c r="K202" s="483" t="str">
        <f>IFERROR(AVERAGE('PB(TEORI)'!AM202,'PB(AMALI)'!AM202,'MARKAH PA+PB'!R203),"")</f>
        <v/>
      </c>
      <c r="L202" s="395" t="str">
        <f>IF(K202="","",VLOOKUP(K202,JADUAL!$D$4:$E$5,2))</f>
        <v/>
      </c>
    </row>
    <row r="203" spans="1:12">
      <c r="A203" s="4">
        <v>192</v>
      </c>
      <c r="B203" s="239" t="str">
        <f>IF(OR(F203=0,F203=""),"",'DAFTAR PELAJAR'!B199)</f>
        <v/>
      </c>
      <c r="C203" s="240" t="str">
        <f>IF(OR(F203=0,F203=""),"",'DAFTAR PELAJAR'!C199)</f>
        <v/>
      </c>
      <c r="D203" s="241" t="str">
        <f>IF(OR(F203=0,F203=""),"",'DAFTAR PELAJAR'!D199)</f>
        <v/>
      </c>
      <c r="E203" s="240" t="str">
        <f>IF(OR(F203=0,F203=""),"",'DAFTAR PELAJAR'!E199)</f>
        <v/>
      </c>
      <c r="F203" s="242" t="str">
        <f>IF(OR('DAFTAR PELAJAR'!J199=0,'DAFTAR PELAJAR'!J199=""),"",'DAFTAR PELAJAR'!J199)</f>
        <v/>
      </c>
      <c r="G203" s="384" t="str">
        <f>IFERROR(AVERAGE('PB(TEORI)'!Q203,'PB(AMALI)'!Q203,'MARKAH PA+PB'!P204),"")</f>
        <v/>
      </c>
      <c r="H203" s="384" t="str">
        <f>IF(G203="","",VLOOKUP(G203,JADUAL!$D$4:$E$5,2))</f>
        <v/>
      </c>
      <c r="I203" s="384" t="str">
        <f>IFERROR(AVERAGE('PB(TEORI)'!AB203,'PB(AMALI)'!AB203,'MARKAH PA+PB'!Q204),"")</f>
        <v/>
      </c>
      <c r="J203" s="454" t="str">
        <f>IF(I203="","",VLOOKUP(I203,JADUAL!$D$4:$E$5,2))</f>
        <v/>
      </c>
      <c r="K203" s="483" t="str">
        <f>IFERROR(AVERAGE('PB(TEORI)'!AM203,'PB(AMALI)'!AM203,'MARKAH PA+PB'!R204),"")</f>
        <v/>
      </c>
      <c r="L203" s="395" t="str">
        <f>IF(K203="","",VLOOKUP(K203,JADUAL!$D$4:$E$5,2))</f>
        <v/>
      </c>
    </row>
    <row r="204" spans="1:12">
      <c r="A204" s="4">
        <v>193</v>
      </c>
      <c r="B204" s="239" t="str">
        <f>IF(OR(F204=0,F204=""),"",'DAFTAR PELAJAR'!B200)</f>
        <v/>
      </c>
      <c r="C204" s="240" t="str">
        <f>IF(OR(F204=0,F204=""),"",'DAFTAR PELAJAR'!C200)</f>
        <v/>
      </c>
      <c r="D204" s="241" t="str">
        <f>IF(OR(F204=0,F204=""),"",'DAFTAR PELAJAR'!D200)</f>
        <v/>
      </c>
      <c r="E204" s="240" t="str">
        <f>IF(OR(F204=0,F204=""),"",'DAFTAR PELAJAR'!E200)</f>
        <v/>
      </c>
      <c r="F204" s="242" t="str">
        <f>IF(OR('DAFTAR PELAJAR'!J200=0,'DAFTAR PELAJAR'!J200=""),"",'DAFTAR PELAJAR'!J200)</f>
        <v/>
      </c>
      <c r="G204" s="384" t="str">
        <f>IFERROR(AVERAGE('PB(TEORI)'!Q204,'PB(AMALI)'!Q204,'MARKAH PA+PB'!P205),"")</f>
        <v/>
      </c>
      <c r="H204" s="384" t="str">
        <f>IF(G204="","",VLOOKUP(G204,JADUAL!$D$4:$E$5,2))</f>
        <v/>
      </c>
      <c r="I204" s="384" t="str">
        <f>IFERROR(AVERAGE('PB(TEORI)'!AB204,'PB(AMALI)'!AB204,'MARKAH PA+PB'!Q205),"")</f>
        <v/>
      </c>
      <c r="J204" s="454" t="str">
        <f>IF(I204="","",VLOOKUP(I204,JADUAL!$D$4:$E$5,2))</f>
        <v/>
      </c>
      <c r="K204" s="483" t="str">
        <f>IFERROR(AVERAGE('PB(TEORI)'!AM204,'PB(AMALI)'!AM204,'MARKAH PA+PB'!R205),"")</f>
        <v/>
      </c>
      <c r="L204" s="395" t="str">
        <f>IF(K204="","",VLOOKUP(K204,JADUAL!$D$4:$E$5,2))</f>
        <v/>
      </c>
    </row>
    <row r="205" spans="1:12">
      <c r="A205" s="4">
        <v>194</v>
      </c>
      <c r="B205" s="239" t="str">
        <f>IF(OR(F205=0,F205=""),"",'DAFTAR PELAJAR'!B201)</f>
        <v/>
      </c>
      <c r="C205" s="240" t="str">
        <f>IF(OR(F205=0,F205=""),"",'DAFTAR PELAJAR'!C201)</f>
        <v/>
      </c>
      <c r="D205" s="241" t="str">
        <f>IF(OR(F205=0,F205=""),"",'DAFTAR PELAJAR'!D201)</f>
        <v/>
      </c>
      <c r="E205" s="240" t="str">
        <f>IF(OR(F205=0,F205=""),"",'DAFTAR PELAJAR'!E201)</f>
        <v/>
      </c>
      <c r="F205" s="242" t="str">
        <f>IF(OR('DAFTAR PELAJAR'!J201=0,'DAFTAR PELAJAR'!J201=""),"",'DAFTAR PELAJAR'!J201)</f>
        <v/>
      </c>
      <c r="G205" s="384" t="str">
        <f>IFERROR(AVERAGE('PB(TEORI)'!Q205,'PB(AMALI)'!Q205,'MARKAH PA+PB'!P206),"")</f>
        <v/>
      </c>
      <c r="H205" s="384" t="str">
        <f>IF(G205="","",VLOOKUP(G205,JADUAL!$D$4:$E$5,2))</f>
        <v/>
      </c>
      <c r="I205" s="384" t="str">
        <f>IFERROR(AVERAGE('PB(TEORI)'!AB205,'PB(AMALI)'!AB205,'MARKAH PA+PB'!Q206),"")</f>
        <v/>
      </c>
      <c r="J205" s="454" t="str">
        <f>IF(I205="","",VLOOKUP(I205,JADUAL!$D$4:$E$5,2))</f>
        <v/>
      </c>
      <c r="K205" s="483" t="str">
        <f>IFERROR(AVERAGE('PB(TEORI)'!AM205,'PB(AMALI)'!AM205,'MARKAH PA+PB'!R206),"")</f>
        <v/>
      </c>
      <c r="L205" s="395" t="str">
        <f>IF(K205="","",VLOOKUP(K205,JADUAL!$D$4:$E$5,2))</f>
        <v/>
      </c>
    </row>
    <row r="206" spans="1:12">
      <c r="A206" s="4">
        <v>195</v>
      </c>
      <c r="B206" s="239" t="str">
        <f>IF(OR(F206=0,F206=""),"",'DAFTAR PELAJAR'!B202)</f>
        <v/>
      </c>
      <c r="C206" s="240" t="str">
        <f>IF(OR(F206=0,F206=""),"",'DAFTAR PELAJAR'!C202)</f>
        <v/>
      </c>
      <c r="D206" s="241" t="str">
        <f>IF(OR(F206=0,F206=""),"",'DAFTAR PELAJAR'!D202)</f>
        <v/>
      </c>
      <c r="E206" s="240" t="str">
        <f>IF(OR(F206=0,F206=""),"",'DAFTAR PELAJAR'!E202)</f>
        <v/>
      </c>
      <c r="F206" s="242" t="str">
        <f>IF(OR('DAFTAR PELAJAR'!J202=0,'DAFTAR PELAJAR'!J202=""),"",'DAFTAR PELAJAR'!J202)</f>
        <v/>
      </c>
      <c r="G206" s="384" t="str">
        <f>IFERROR(AVERAGE('PB(TEORI)'!Q206,'PB(AMALI)'!Q206,'MARKAH PA+PB'!P207),"")</f>
        <v/>
      </c>
      <c r="H206" s="384" t="str">
        <f>IF(G206="","",VLOOKUP(G206,JADUAL!$D$4:$E$5,2))</f>
        <v/>
      </c>
      <c r="I206" s="384" t="str">
        <f>IFERROR(AVERAGE('PB(TEORI)'!AB206,'PB(AMALI)'!AB206,'MARKAH PA+PB'!Q207),"")</f>
        <v/>
      </c>
      <c r="J206" s="454" t="str">
        <f>IF(I206="","",VLOOKUP(I206,JADUAL!$D$4:$E$5,2))</f>
        <v/>
      </c>
      <c r="K206" s="483" t="str">
        <f>IFERROR(AVERAGE('PB(TEORI)'!AM206,'PB(AMALI)'!AM206,'MARKAH PA+PB'!R207),"")</f>
        <v/>
      </c>
      <c r="L206" s="395" t="str">
        <f>IF(K206="","",VLOOKUP(K206,JADUAL!$D$4:$E$5,2))</f>
        <v/>
      </c>
    </row>
    <row r="207" spans="1:12">
      <c r="A207" s="4">
        <v>196</v>
      </c>
      <c r="B207" s="239" t="str">
        <f>IF(OR(F207=0,F207=""),"",'DAFTAR PELAJAR'!B203)</f>
        <v/>
      </c>
      <c r="C207" s="240" t="str">
        <f>IF(OR(F207=0,F207=""),"",'DAFTAR PELAJAR'!C203)</f>
        <v/>
      </c>
      <c r="D207" s="241" t="str">
        <f>IF(OR(F207=0,F207=""),"",'DAFTAR PELAJAR'!D203)</f>
        <v/>
      </c>
      <c r="E207" s="240" t="str">
        <f>IF(OR(F207=0,F207=""),"",'DAFTAR PELAJAR'!E203)</f>
        <v/>
      </c>
      <c r="F207" s="242" t="str">
        <f>IF(OR('DAFTAR PELAJAR'!J203=0,'DAFTAR PELAJAR'!J203=""),"",'DAFTAR PELAJAR'!J203)</f>
        <v/>
      </c>
      <c r="G207" s="384" t="str">
        <f>IFERROR(AVERAGE('PB(TEORI)'!Q207,'PB(AMALI)'!Q207,'MARKAH PA+PB'!P208),"")</f>
        <v/>
      </c>
      <c r="H207" s="384" t="str">
        <f>IF(G207="","",VLOOKUP(G207,JADUAL!$D$4:$E$5,2))</f>
        <v/>
      </c>
      <c r="I207" s="384" t="str">
        <f>IFERROR(AVERAGE('PB(TEORI)'!AB207,'PB(AMALI)'!AB207,'MARKAH PA+PB'!Q208),"")</f>
        <v/>
      </c>
      <c r="J207" s="454" t="str">
        <f>IF(I207="","",VLOOKUP(I207,JADUAL!$D$4:$E$5,2))</f>
        <v/>
      </c>
      <c r="K207" s="483" t="str">
        <f>IFERROR(AVERAGE('PB(TEORI)'!AM207,'PB(AMALI)'!AM207,'MARKAH PA+PB'!R208),"")</f>
        <v/>
      </c>
      <c r="L207" s="395" t="str">
        <f>IF(K207="","",VLOOKUP(K207,JADUAL!$D$4:$E$5,2))</f>
        <v/>
      </c>
    </row>
    <row r="208" spans="1:12">
      <c r="A208" s="4">
        <v>197</v>
      </c>
      <c r="B208" s="239" t="str">
        <f>IF(OR(F208=0,F208=""),"",'DAFTAR PELAJAR'!B204)</f>
        <v/>
      </c>
      <c r="C208" s="240" t="str">
        <f>IF(OR(F208=0,F208=""),"",'DAFTAR PELAJAR'!C204)</f>
        <v/>
      </c>
      <c r="D208" s="241" t="str">
        <f>IF(OR(F208=0,F208=""),"",'DAFTAR PELAJAR'!D204)</f>
        <v/>
      </c>
      <c r="E208" s="240" t="str">
        <f>IF(OR(F208=0,F208=""),"",'DAFTAR PELAJAR'!E204)</f>
        <v/>
      </c>
      <c r="F208" s="242" t="str">
        <f>IF(OR('DAFTAR PELAJAR'!J204=0,'DAFTAR PELAJAR'!J204=""),"",'DAFTAR PELAJAR'!J204)</f>
        <v/>
      </c>
      <c r="G208" s="384" t="str">
        <f>IFERROR(AVERAGE('PB(TEORI)'!Q208,'PB(AMALI)'!Q208,'MARKAH PA+PB'!P209),"")</f>
        <v/>
      </c>
      <c r="H208" s="384" t="str">
        <f>IF(G208="","",VLOOKUP(G208,JADUAL!$D$4:$E$5,2))</f>
        <v/>
      </c>
      <c r="I208" s="384" t="str">
        <f>IFERROR(AVERAGE('PB(TEORI)'!AB208,'PB(AMALI)'!AB208,'MARKAH PA+PB'!Q209),"")</f>
        <v/>
      </c>
      <c r="J208" s="454" t="str">
        <f>IF(I208="","",VLOOKUP(I208,JADUAL!$D$4:$E$5,2))</f>
        <v/>
      </c>
      <c r="K208" s="483" t="str">
        <f>IFERROR(AVERAGE('PB(TEORI)'!AM208,'PB(AMALI)'!AM208,'MARKAH PA+PB'!R209),"")</f>
        <v/>
      </c>
      <c r="L208" s="395" t="str">
        <f>IF(K208="","",VLOOKUP(K208,JADUAL!$D$4:$E$5,2))</f>
        <v/>
      </c>
    </row>
    <row r="209" spans="1:12">
      <c r="A209" s="4">
        <v>198</v>
      </c>
      <c r="B209" s="239" t="str">
        <f>IF(OR(F209=0,F209=""),"",'DAFTAR PELAJAR'!B205)</f>
        <v/>
      </c>
      <c r="C209" s="240" t="str">
        <f>IF(OR(F209=0,F209=""),"",'DAFTAR PELAJAR'!C205)</f>
        <v/>
      </c>
      <c r="D209" s="241" t="str">
        <f>IF(OR(F209=0,F209=""),"",'DAFTAR PELAJAR'!D205)</f>
        <v/>
      </c>
      <c r="E209" s="240" t="str">
        <f>IF(OR(F209=0,F209=""),"",'DAFTAR PELAJAR'!E205)</f>
        <v/>
      </c>
      <c r="F209" s="242" t="str">
        <f>IF(OR('DAFTAR PELAJAR'!J205=0,'DAFTAR PELAJAR'!J205=""),"",'DAFTAR PELAJAR'!J205)</f>
        <v/>
      </c>
      <c r="G209" s="384" t="str">
        <f>IFERROR(AVERAGE('PB(TEORI)'!Q209,'PB(AMALI)'!Q209,'MARKAH PA+PB'!P210),"")</f>
        <v/>
      </c>
      <c r="H209" s="384" t="str">
        <f>IF(G209="","",VLOOKUP(G209,JADUAL!$D$4:$E$5,2))</f>
        <v/>
      </c>
      <c r="I209" s="384" t="str">
        <f>IFERROR(AVERAGE('PB(TEORI)'!AB209,'PB(AMALI)'!AB209,'MARKAH PA+PB'!Q210),"")</f>
        <v/>
      </c>
      <c r="J209" s="454" t="str">
        <f>IF(I209="","",VLOOKUP(I209,JADUAL!$D$4:$E$5,2))</f>
        <v/>
      </c>
      <c r="K209" s="483" t="str">
        <f>IFERROR(AVERAGE('PB(TEORI)'!AM209,'PB(AMALI)'!AM209,'MARKAH PA+PB'!R210),"")</f>
        <v/>
      </c>
      <c r="L209" s="395" t="str">
        <f>IF(K209="","",VLOOKUP(K209,JADUAL!$D$4:$E$5,2))</f>
        <v/>
      </c>
    </row>
    <row r="210" spans="1:12">
      <c r="A210" s="4">
        <v>199</v>
      </c>
      <c r="B210" s="239" t="str">
        <f>IF(OR(F210=0,F210=""),"",'DAFTAR PELAJAR'!B206)</f>
        <v/>
      </c>
      <c r="C210" s="240" t="str">
        <f>IF(OR(F210=0,F210=""),"",'DAFTAR PELAJAR'!C206)</f>
        <v/>
      </c>
      <c r="D210" s="241" t="str">
        <f>IF(OR(F210=0,F210=""),"",'DAFTAR PELAJAR'!D206)</f>
        <v/>
      </c>
      <c r="E210" s="240" t="str">
        <f>IF(OR(F210=0,F210=""),"",'DAFTAR PELAJAR'!E206)</f>
        <v/>
      </c>
      <c r="F210" s="242" t="str">
        <f>IF(OR('DAFTAR PELAJAR'!J206=0,'DAFTAR PELAJAR'!J206=""),"",'DAFTAR PELAJAR'!J206)</f>
        <v/>
      </c>
      <c r="G210" s="384" t="str">
        <f>IFERROR(AVERAGE('PB(TEORI)'!Q210,'PB(AMALI)'!Q210,'MARKAH PA+PB'!P211),"")</f>
        <v/>
      </c>
      <c r="H210" s="384" t="str">
        <f>IF(G210="","",VLOOKUP(G210,JADUAL!$D$4:$E$5,2))</f>
        <v/>
      </c>
      <c r="I210" s="384" t="str">
        <f>IFERROR(AVERAGE('PB(TEORI)'!AB210,'PB(AMALI)'!AB210,'MARKAH PA+PB'!Q211),"")</f>
        <v/>
      </c>
      <c r="J210" s="454" t="str">
        <f>IF(I210="","",VLOOKUP(I210,JADUAL!$D$4:$E$5,2))</f>
        <v/>
      </c>
      <c r="K210" s="483" t="str">
        <f>IFERROR(AVERAGE('PB(TEORI)'!AM210,'PB(AMALI)'!AM210,'MARKAH PA+PB'!R211),"")</f>
        <v/>
      </c>
      <c r="L210" s="395" t="str">
        <f>IF(K210="","",VLOOKUP(K210,JADUAL!$D$4:$E$5,2))</f>
        <v/>
      </c>
    </row>
    <row r="211" spans="1:12">
      <c r="A211" s="4">
        <v>200</v>
      </c>
      <c r="B211" s="239" t="str">
        <f>IF(OR(F211=0,F211=""),"",'DAFTAR PELAJAR'!B207)</f>
        <v/>
      </c>
      <c r="C211" s="240" t="str">
        <f>IF(OR(F211=0,F211=""),"",'DAFTAR PELAJAR'!C207)</f>
        <v/>
      </c>
      <c r="D211" s="241" t="str">
        <f>IF(OR(F211=0,F211=""),"",'DAFTAR PELAJAR'!D207)</f>
        <v/>
      </c>
      <c r="E211" s="240" t="str">
        <f>IF(OR(F211=0,F211=""),"",'DAFTAR PELAJAR'!E207)</f>
        <v/>
      </c>
      <c r="F211" s="242" t="str">
        <f>IF(OR('DAFTAR PELAJAR'!J207=0,'DAFTAR PELAJAR'!J207=""),"",'DAFTAR PELAJAR'!J207)</f>
        <v/>
      </c>
      <c r="G211" s="384" t="str">
        <f>IFERROR(AVERAGE('PB(TEORI)'!Q211,'PB(AMALI)'!Q211,'MARKAH PA+PB'!P212),"")</f>
        <v/>
      </c>
      <c r="H211" s="384" t="str">
        <f>IF(G211="","",VLOOKUP(G211,JADUAL!$D$4:$E$5,2))</f>
        <v/>
      </c>
      <c r="I211" s="384" t="str">
        <f>IFERROR(AVERAGE('PB(TEORI)'!AB211,'PB(AMALI)'!AB211,'MARKAH PA+PB'!Q212),"")</f>
        <v/>
      </c>
      <c r="J211" s="454" t="str">
        <f>IF(I211="","",VLOOKUP(I211,JADUAL!$D$4:$E$5,2))</f>
        <v/>
      </c>
      <c r="K211" s="483" t="str">
        <f>IFERROR(AVERAGE('PB(TEORI)'!AM211,'PB(AMALI)'!AM211,'MARKAH PA+PB'!R212),"")</f>
        <v/>
      </c>
      <c r="L211" s="395" t="str">
        <f>IF(K211="","",VLOOKUP(K211,JADUAL!$D$4:$E$5,2))</f>
        <v/>
      </c>
    </row>
    <row r="212" spans="1:12">
      <c r="A212" s="4">
        <v>201</v>
      </c>
      <c r="B212" s="239" t="str">
        <f>IF(OR(F212=0,F212=""),"",'DAFTAR PELAJAR'!B208)</f>
        <v/>
      </c>
      <c r="C212" s="240" t="str">
        <f>IF(OR(F212=0,F212=""),"",'DAFTAR PELAJAR'!C208)</f>
        <v/>
      </c>
      <c r="D212" s="241" t="str">
        <f>IF(OR(F212=0,F212=""),"",'DAFTAR PELAJAR'!D208)</f>
        <v/>
      </c>
      <c r="E212" s="240" t="str">
        <f>IF(OR(F212=0,F212=""),"",'DAFTAR PELAJAR'!E208)</f>
        <v/>
      </c>
      <c r="F212" s="242" t="str">
        <f>IF(OR('DAFTAR PELAJAR'!J208=0,'DAFTAR PELAJAR'!J208=""),"",'DAFTAR PELAJAR'!J208)</f>
        <v/>
      </c>
      <c r="G212" s="384" t="str">
        <f>IFERROR(AVERAGE('PB(TEORI)'!Q212,'PB(AMALI)'!Q212,'MARKAH PA+PB'!P213),"")</f>
        <v/>
      </c>
      <c r="H212" s="384" t="str">
        <f>IF(G212="","",VLOOKUP(G212,JADUAL!$D$4:$E$5,2))</f>
        <v/>
      </c>
      <c r="I212" s="384" t="str">
        <f>IFERROR(AVERAGE('PB(TEORI)'!AB212,'PB(AMALI)'!AB212,'MARKAH PA+PB'!Q213),"")</f>
        <v/>
      </c>
      <c r="J212" s="454" t="str">
        <f>IF(I212="","",VLOOKUP(I212,JADUAL!$D$4:$E$5,2))</f>
        <v/>
      </c>
      <c r="K212" s="483" t="str">
        <f>IFERROR(AVERAGE('PB(TEORI)'!AM212,'PB(AMALI)'!AM212,'MARKAH PA+PB'!R213),"")</f>
        <v/>
      </c>
      <c r="L212" s="395" t="str">
        <f>IF(K212="","",VLOOKUP(K212,JADUAL!$D$4:$E$5,2))</f>
        <v/>
      </c>
    </row>
    <row r="213" spans="1:12">
      <c r="A213" s="4">
        <v>202</v>
      </c>
      <c r="B213" s="239" t="str">
        <f>IF(OR(F213=0,F213=""),"",'DAFTAR PELAJAR'!B209)</f>
        <v/>
      </c>
      <c r="C213" s="240" t="str">
        <f>IF(OR(F213=0,F213=""),"",'DAFTAR PELAJAR'!C209)</f>
        <v/>
      </c>
      <c r="D213" s="241" t="str">
        <f>IF(OR(F213=0,F213=""),"",'DAFTAR PELAJAR'!D209)</f>
        <v/>
      </c>
      <c r="E213" s="240" t="str">
        <f>IF(OR(F213=0,F213=""),"",'DAFTAR PELAJAR'!E209)</f>
        <v/>
      </c>
      <c r="F213" s="242" t="str">
        <f>IF(OR('DAFTAR PELAJAR'!J209=0,'DAFTAR PELAJAR'!J209=""),"",'DAFTAR PELAJAR'!J209)</f>
        <v/>
      </c>
      <c r="G213" s="384" t="str">
        <f>IFERROR(AVERAGE('PB(TEORI)'!Q213,'PB(AMALI)'!Q213,'MARKAH PA+PB'!P214),"")</f>
        <v/>
      </c>
      <c r="H213" s="384" t="str">
        <f>IF(G213="","",VLOOKUP(G213,JADUAL!$D$4:$E$5,2))</f>
        <v/>
      </c>
      <c r="I213" s="384" t="str">
        <f>IFERROR(AVERAGE('PB(TEORI)'!AB213,'PB(AMALI)'!AB213,'MARKAH PA+PB'!Q214),"")</f>
        <v/>
      </c>
      <c r="J213" s="454" t="str">
        <f>IF(I213="","",VLOOKUP(I213,JADUAL!$D$4:$E$5,2))</f>
        <v/>
      </c>
      <c r="K213" s="483" t="str">
        <f>IFERROR(AVERAGE('PB(TEORI)'!AM213,'PB(AMALI)'!AM213,'MARKAH PA+PB'!R214),"")</f>
        <v/>
      </c>
      <c r="L213" s="395" t="str">
        <f>IF(K213="","",VLOOKUP(K213,JADUAL!$D$4:$E$5,2))</f>
        <v/>
      </c>
    </row>
    <row r="214" spans="1:12">
      <c r="A214" s="4">
        <v>203</v>
      </c>
      <c r="B214" s="239" t="str">
        <f>IF(OR(F214=0,F214=""),"",'DAFTAR PELAJAR'!B210)</f>
        <v/>
      </c>
      <c r="C214" s="240" t="str">
        <f>IF(OR(F214=0,F214=""),"",'DAFTAR PELAJAR'!C210)</f>
        <v/>
      </c>
      <c r="D214" s="241" t="str">
        <f>IF(OR(F214=0,F214=""),"",'DAFTAR PELAJAR'!D210)</f>
        <v/>
      </c>
      <c r="E214" s="240" t="str">
        <f>IF(OR(F214=0,F214=""),"",'DAFTAR PELAJAR'!E210)</f>
        <v/>
      </c>
      <c r="F214" s="242" t="str">
        <f>IF(OR('DAFTAR PELAJAR'!J210=0,'DAFTAR PELAJAR'!J210=""),"",'DAFTAR PELAJAR'!J210)</f>
        <v/>
      </c>
      <c r="G214" s="384" t="str">
        <f>IFERROR(AVERAGE('PB(TEORI)'!Q214,'PB(AMALI)'!Q214,'MARKAH PA+PB'!P215),"")</f>
        <v/>
      </c>
      <c r="H214" s="384" t="str">
        <f>IF(G214="","",VLOOKUP(G214,JADUAL!$D$4:$E$5,2))</f>
        <v/>
      </c>
      <c r="I214" s="384" t="str">
        <f>IFERROR(AVERAGE('PB(TEORI)'!AB214,'PB(AMALI)'!AB214,'MARKAH PA+PB'!Q215),"")</f>
        <v/>
      </c>
      <c r="J214" s="454" t="str">
        <f>IF(I214="","",VLOOKUP(I214,JADUAL!$D$4:$E$5,2))</f>
        <v/>
      </c>
      <c r="K214" s="483" t="str">
        <f>IFERROR(AVERAGE('PB(TEORI)'!AM214,'PB(AMALI)'!AM214,'MARKAH PA+PB'!R215),"")</f>
        <v/>
      </c>
      <c r="L214" s="395" t="str">
        <f>IF(K214="","",VLOOKUP(K214,JADUAL!$D$4:$E$5,2))</f>
        <v/>
      </c>
    </row>
    <row r="215" spans="1:12">
      <c r="A215" s="4">
        <v>204</v>
      </c>
      <c r="B215" s="239" t="str">
        <f>IF(OR(F215=0,F215=""),"",'DAFTAR PELAJAR'!B211)</f>
        <v/>
      </c>
      <c r="C215" s="240" t="str">
        <f>IF(OR(F215=0,F215=""),"",'DAFTAR PELAJAR'!C211)</f>
        <v/>
      </c>
      <c r="D215" s="241" t="str">
        <f>IF(OR(F215=0,F215=""),"",'DAFTAR PELAJAR'!D211)</f>
        <v/>
      </c>
      <c r="E215" s="240" t="str">
        <f>IF(OR(F215=0,F215=""),"",'DAFTAR PELAJAR'!E211)</f>
        <v/>
      </c>
      <c r="F215" s="242" t="str">
        <f>IF(OR('DAFTAR PELAJAR'!J211=0,'DAFTAR PELAJAR'!J211=""),"",'DAFTAR PELAJAR'!J211)</f>
        <v/>
      </c>
      <c r="G215" s="384" t="str">
        <f>IFERROR(AVERAGE('PB(TEORI)'!Q215,'PB(AMALI)'!Q215,'MARKAH PA+PB'!P216),"")</f>
        <v/>
      </c>
      <c r="H215" s="384" t="str">
        <f>IF(G215="","",VLOOKUP(G215,JADUAL!$D$4:$E$5,2))</f>
        <v/>
      </c>
      <c r="I215" s="384" t="str">
        <f>IFERROR(AVERAGE('PB(TEORI)'!AB215,'PB(AMALI)'!AB215,'MARKAH PA+PB'!Q216),"")</f>
        <v/>
      </c>
      <c r="J215" s="454" t="str">
        <f>IF(I215="","",VLOOKUP(I215,JADUAL!$D$4:$E$5,2))</f>
        <v/>
      </c>
      <c r="K215" s="483" t="str">
        <f>IFERROR(AVERAGE('PB(TEORI)'!AM215,'PB(AMALI)'!AM215,'MARKAH PA+PB'!R216),"")</f>
        <v/>
      </c>
      <c r="L215" s="395" t="str">
        <f>IF(K215="","",VLOOKUP(K215,JADUAL!$D$4:$E$5,2))</f>
        <v/>
      </c>
    </row>
    <row r="216" spans="1:12">
      <c r="A216" s="4">
        <v>205</v>
      </c>
      <c r="B216" s="239" t="str">
        <f>IF(OR(F216=0,F216=""),"",'DAFTAR PELAJAR'!B212)</f>
        <v/>
      </c>
      <c r="C216" s="240" t="str">
        <f>IF(OR(F216=0,F216=""),"",'DAFTAR PELAJAR'!C212)</f>
        <v/>
      </c>
      <c r="D216" s="241" t="str">
        <f>IF(OR(F216=0,F216=""),"",'DAFTAR PELAJAR'!D212)</f>
        <v/>
      </c>
      <c r="E216" s="240" t="str">
        <f>IF(OR(F216=0,F216=""),"",'DAFTAR PELAJAR'!E212)</f>
        <v/>
      </c>
      <c r="F216" s="242" t="str">
        <f>IF(OR('DAFTAR PELAJAR'!J212=0,'DAFTAR PELAJAR'!J212=""),"",'DAFTAR PELAJAR'!J212)</f>
        <v/>
      </c>
      <c r="G216" s="384" t="str">
        <f>IFERROR(AVERAGE('PB(TEORI)'!Q216,'PB(AMALI)'!Q216,'MARKAH PA+PB'!P217),"")</f>
        <v/>
      </c>
      <c r="H216" s="384" t="str">
        <f>IF(G216="","",VLOOKUP(G216,JADUAL!$D$4:$E$5,2))</f>
        <v/>
      </c>
      <c r="I216" s="384" t="str">
        <f>IFERROR(AVERAGE('PB(TEORI)'!AB216,'PB(AMALI)'!AB216,'MARKAH PA+PB'!Q217),"")</f>
        <v/>
      </c>
      <c r="J216" s="454" t="str">
        <f>IF(I216="","",VLOOKUP(I216,JADUAL!$D$4:$E$5,2))</f>
        <v/>
      </c>
      <c r="K216" s="483" t="str">
        <f>IFERROR(AVERAGE('PB(TEORI)'!AM216,'PB(AMALI)'!AM216,'MARKAH PA+PB'!R217),"")</f>
        <v/>
      </c>
      <c r="L216" s="395" t="str">
        <f>IF(K216="","",VLOOKUP(K216,JADUAL!$D$4:$E$5,2))</f>
        <v/>
      </c>
    </row>
    <row r="217" spans="1:12">
      <c r="A217" s="4">
        <v>206</v>
      </c>
      <c r="B217" s="239" t="str">
        <f>IF(OR(F217=0,F217=""),"",'DAFTAR PELAJAR'!B213)</f>
        <v/>
      </c>
      <c r="C217" s="240" t="str">
        <f>IF(OR(F217=0,F217=""),"",'DAFTAR PELAJAR'!C213)</f>
        <v/>
      </c>
      <c r="D217" s="241" t="str">
        <f>IF(OR(F217=0,F217=""),"",'DAFTAR PELAJAR'!D213)</f>
        <v/>
      </c>
      <c r="E217" s="240" t="str">
        <f>IF(OR(F217=0,F217=""),"",'DAFTAR PELAJAR'!E213)</f>
        <v/>
      </c>
      <c r="F217" s="242" t="str">
        <f>IF(OR('DAFTAR PELAJAR'!J213=0,'DAFTAR PELAJAR'!J213=""),"",'DAFTAR PELAJAR'!J213)</f>
        <v/>
      </c>
      <c r="G217" s="384" t="str">
        <f>IFERROR(AVERAGE('PB(TEORI)'!Q217,'PB(AMALI)'!Q217,'MARKAH PA+PB'!P218),"")</f>
        <v/>
      </c>
      <c r="H217" s="384" t="str">
        <f>IF(G217="","",VLOOKUP(G217,JADUAL!$D$4:$E$5,2))</f>
        <v/>
      </c>
      <c r="I217" s="384" t="str">
        <f>IFERROR(AVERAGE('PB(TEORI)'!AB217,'PB(AMALI)'!AB217,'MARKAH PA+PB'!Q218),"")</f>
        <v/>
      </c>
      <c r="J217" s="454" t="str">
        <f>IF(I217="","",VLOOKUP(I217,JADUAL!$D$4:$E$5,2))</f>
        <v/>
      </c>
      <c r="K217" s="483" t="str">
        <f>IFERROR(AVERAGE('PB(TEORI)'!AM217,'PB(AMALI)'!AM217,'MARKAH PA+PB'!R218),"")</f>
        <v/>
      </c>
      <c r="L217" s="395" t="str">
        <f>IF(K217="","",VLOOKUP(K217,JADUAL!$D$4:$E$5,2))</f>
        <v/>
      </c>
    </row>
    <row r="218" spans="1:12">
      <c r="A218" s="4">
        <v>207</v>
      </c>
      <c r="B218" s="239" t="str">
        <f>IF(OR(F218=0,F218=""),"",'DAFTAR PELAJAR'!B214)</f>
        <v/>
      </c>
      <c r="C218" s="240" t="str">
        <f>IF(OR(F218=0,F218=""),"",'DAFTAR PELAJAR'!C214)</f>
        <v/>
      </c>
      <c r="D218" s="241" t="str">
        <f>IF(OR(F218=0,F218=""),"",'DAFTAR PELAJAR'!D214)</f>
        <v/>
      </c>
      <c r="E218" s="240" t="str">
        <f>IF(OR(F218=0,F218=""),"",'DAFTAR PELAJAR'!E214)</f>
        <v/>
      </c>
      <c r="F218" s="242" t="str">
        <f>IF(OR('DAFTAR PELAJAR'!J214=0,'DAFTAR PELAJAR'!J214=""),"",'DAFTAR PELAJAR'!J214)</f>
        <v/>
      </c>
      <c r="G218" s="384" t="str">
        <f>IFERROR(AVERAGE('PB(TEORI)'!Q218,'PB(AMALI)'!Q218,'MARKAH PA+PB'!P219),"")</f>
        <v/>
      </c>
      <c r="H218" s="384" t="str">
        <f>IF(G218="","",VLOOKUP(G218,JADUAL!$D$4:$E$5,2))</f>
        <v/>
      </c>
      <c r="I218" s="384" t="str">
        <f>IFERROR(AVERAGE('PB(TEORI)'!AB218,'PB(AMALI)'!AB218,'MARKAH PA+PB'!Q219),"")</f>
        <v/>
      </c>
      <c r="J218" s="454" t="str">
        <f>IF(I218="","",VLOOKUP(I218,JADUAL!$D$4:$E$5,2))</f>
        <v/>
      </c>
      <c r="K218" s="483" t="str">
        <f>IFERROR(AVERAGE('PB(TEORI)'!AM218,'PB(AMALI)'!AM218,'MARKAH PA+PB'!R219),"")</f>
        <v/>
      </c>
      <c r="L218" s="395" t="str">
        <f>IF(K218="","",VLOOKUP(K218,JADUAL!$D$4:$E$5,2))</f>
        <v/>
      </c>
    </row>
    <row r="219" spans="1:12">
      <c r="A219" s="4">
        <v>208</v>
      </c>
      <c r="B219" s="239" t="str">
        <f>IF(OR(F219=0,F219=""),"",'DAFTAR PELAJAR'!B215)</f>
        <v/>
      </c>
      <c r="C219" s="240" t="str">
        <f>IF(OR(F219=0,F219=""),"",'DAFTAR PELAJAR'!C215)</f>
        <v/>
      </c>
      <c r="D219" s="241" t="str">
        <f>IF(OR(F219=0,F219=""),"",'DAFTAR PELAJAR'!D215)</f>
        <v/>
      </c>
      <c r="E219" s="240" t="str">
        <f>IF(OR(F219=0,F219=""),"",'DAFTAR PELAJAR'!E215)</f>
        <v/>
      </c>
      <c r="F219" s="242" t="str">
        <f>IF(OR('DAFTAR PELAJAR'!J215=0,'DAFTAR PELAJAR'!J215=""),"",'DAFTAR PELAJAR'!J215)</f>
        <v/>
      </c>
      <c r="G219" s="384" t="str">
        <f>IFERROR(AVERAGE('PB(TEORI)'!Q219,'PB(AMALI)'!Q219,'MARKAH PA+PB'!P220),"")</f>
        <v/>
      </c>
      <c r="H219" s="384" t="str">
        <f>IF(G219="","",VLOOKUP(G219,JADUAL!$D$4:$E$5,2))</f>
        <v/>
      </c>
      <c r="I219" s="384" t="str">
        <f>IFERROR(AVERAGE('PB(TEORI)'!AB219,'PB(AMALI)'!AB219,'MARKAH PA+PB'!Q220),"")</f>
        <v/>
      </c>
      <c r="J219" s="454" t="str">
        <f>IF(I219="","",VLOOKUP(I219,JADUAL!$D$4:$E$5,2))</f>
        <v/>
      </c>
      <c r="K219" s="483" t="str">
        <f>IFERROR(AVERAGE('PB(TEORI)'!AM219,'PB(AMALI)'!AM219,'MARKAH PA+PB'!R220),"")</f>
        <v/>
      </c>
      <c r="L219" s="395" t="str">
        <f>IF(K219="","",VLOOKUP(K219,JADUAL!$D$4:$E$5,2))</f>
        <v/>
      </c>
    </row>
    <row r="220" spans="1:12">
      <c r="A220" s="4">
        <v>209</v>
      </c>
      <c r="B220" s="239" t="str">
        <f>IF(OR(F220=0,F220=""),"",'DAFTAR PELAJAR'!B216)</f>
        <v/>
      </c>
      <c r="C220" s="240" t="str">
        <f>IF(OR(F220=0,F220=""),"",'DAFTAR PELAJAR'!C216)</f>
        <v/>
      </c>
      <c r="D220" s="241" t="str">
        <f>IF(OR(F220=0,F220=""),"",'DAFTAR PELAJAR'!D216)</f>
        <v/>
      </c>
      <c r="E220" s="240" t="str">
        <f>IF(OR(F220=0,F220=""),"",'DAFTAR PELAJAR'!E216)</f>
        <v/>
      </c>
      <c r="F220" s="242" t="str">
        <f>IF(OR('DAFTAR PELAJAR'!J216=0,'DAFTAR PELAJAR'!J216=""),"",'DAFTAR PELAJAR'!J216)</f>
        <v/>
      </c>
      <c r="G220" s="384" t="str">
        <f>IFERROR(AVERAGE('PB(TEORI)'!Q220,'PB(AMALI)'!Q220,'MARKAH PA+PB'!P221),"")</f>
        <v/>
      </c>
      <c r="H220" s="384" t="str">
        <f>IF(G220="","",VLOOKUP(G220,JADUAL!$D$4:$E$5,2))</f>
        <v/>
      </c>
      <c r="I220" s="384" t="str">
        <f>IFERROR(AVERAGE('PB(TEORI)'!AB220,'PB(AMALI)'!AB220,'MARKAH PA+PB'!Q221),"")</f>
        <v/>
      </c>
      <c r="J220" s="454" t="str">
        <f>IF(I220="","",VLOOKUP(I220,JADUAL!$D$4:$E$5,2))</f>
        <v/>
      </c>
      <c r="K220" s="483" t="str">
        <f>IFERROR(AVERAGE('PB(TEORI)'!AM220,'PB(AMALI)'!AM220,'MARKAH PA+PB'!R221),"")</f>
        <v/>
      </c>
      <c r="L220" s="395" t="str">
        <f>IF(K220="","",VLOOKUP(K220,JADUAL!$D$4:$E$5,2))</f>
        <v/>
      </c>
    </row>
    <row r="221" spans="1:12">
      <c r="A221" s="4">
        <v>210</v>
      </c>
      <c r="B221" s="239" t="str">
        <f>IF(OR(F221=0,F221=""),"",'DAFTAR PELAJAR'!B217)</f>
        <v/>
      </c>
      <c r="C221" s="240" t="str">
        <f>IF(OR(F221=0,F221=""),"",'DAFTAR PELAJAR'!C217)</f>
        <v/>
      </c>
      <c r="D221" s="241" t="str">
        <f>IF(OR(F221=0,F221=""),"",'DAFTAR PELAJAR'!D217)</f>
        <v/>
      </c>
      <c r="E221" s="240" t="str">
        <f>IF(OR(F221=0,F221=""),"",'DAFTAR PELAJAR'!E217)</f>
        <v/>
      </c>
      <c r="F221" s="242" t="str">
        <f>IF(OR('DAFTAR PELAJAR'!J217=0,'DAFTAR PELAJAR'!J217=""),"",'DAFTAR PELAJAR'!J217)</f>
        <v/>
      </c>
      <c r="G221" s="384" t="str">
        <f>IFERROR(AVERAGE('PB(TEORI)'!Q221,'PB(AMALI)'!Q221,'MARKAH PA+PB'!P222),"")</f>
        <v/>
      </c>
      <c r="H221" s="384" t="str">
        <f>IF(G221="","",VLOOKUP(G221,JADUAL!$D$4:$E$5,2))</f>
        <v/>
      </c>
      <c r="I221" s="384" t="str">
        <f>IFERROR(AVERAGE('PB(TEORI)'!AB221,'PB(AMALI)'!AB221,'MARKAH PA+PB'!Q222),"")</f>
        <v/>
      </c>
      <c r="J221" s="454" t="str">
        <f>IF(I221="","",VLOOKUP(I221,JADUAL!$D$4:$E$5,2))</f>
        <v/>
      </c>
      <c r="K221" s="483" t="str">
        <f>IFERROR(AVERAGE('PB(TEORI)'!AM221,'PB(AMALI)'!AM221,'MARKAH PA+PB'!R222),"")</f>
        <v/>
      </c>
      <c r="L221" s="395" t="str">
        <f>IF(K221="","",VLOOKUP(K221,JADUAL!$D$4:$E$5,2))</f>
        <v/>
      </c>
    </row>
    <row r="222" spans="1:12">
      <c r="A222" s="4">
        <v>211</v>
      </c>
      <c r="B222" s="239" t="str">
        <f>IF(OR(F222=0,F222=""),"",'DAFTAR PELAJAR'!B218)</f>
        <v/>
      </c>
      <c r="C222" s="240" t="str">
        <f>IF(OR(F222=0,F222=""),"",'DAFTAR PELAJAR'!C218)</f>
        <v/>
      </c>
      <c r="D222" s="241" t="str">
        <f>IF(OR(F222=0,F222=""),"",'DAFTAR PELAJAR'!D218)</f>
        <v/>
      </c>
      <c r="E222" s="240" t="str">
        <f>IF(OR(F222=0,F222=""),"",'DAFTAR PELAJAR'!E218)</f>
        <v/>
      </c>
      <c r="F222" s="242" t="str">
        <f>IF(OR('DAFTAR PELAJAR'!J218=0,'DAFTAR PELAJAR'!J218=""),"",'DAFTAR PELAJAR'!J218)</f>
        <v/>
      </c>
      <c r="G222" s="384" t="str">
        <f>IFERROR(AVERAGE('PB(TEORI)'!Q222,'PB(AMALI)'!Q222,'MARKAH PA+PB'!P223),"")</f>
        <v/>
      </c>
      <c r="H222" s="384" t="str">
        <f>IF(G222="","",VLOOKUP(G222,JADUAL!$D$4:$E$5,2))</f>
        <v/>
      </c>
      <c r="I222" s="384" t="str">
        <f>IFERROR(AVERAGE('PB(TEORI)'!AB222,'PB(AMALI)'!AB222,'MARKAH PA+PB'!Q223),"")</f>
        <v/>
      </c>
      <c r="J222" s="454" t="str">
        <f>IF(I222="","",VLOOKUP(I222,JADUAL!$D$4:$E$5,2))</f>
        <v/>
      </c>
      <c r="K222" s="483" t="str">
        <f>IFERROR(AVERAGE('PB(TEORI)'!AM222,'PB(AMALI)'!AM222,'MARKAH PA+PB'!R223),"")</f>
        <v/>
      </c>
      <c r="L222" s="395" t="str">
        <f>IF(K222="","",VLOOKUP(K222,JADUAL!$D$4:$E$5,2))</f>
        <v/>
      </c>
    </row>
    <row r="223" spans="1:12">
      <c r="A223" s="4">
        <v>212</v>
      </c>
      <c r="B223" s="239" t="str">
        <f>IF(OR(F223=0,F223=""),"",'DAFTAR PELAJAR'!B219)</f>
        <v/>
      </c>
      <c r="C223" s="240" t="str">
        <f>IF(OR(F223=0,F223=""),"",'DAFTAR PELAJAR'!C219)</f>
        <v/>
      </c>
      <c r="D223" s="241" t="str">
        <f>IF(OR(F223=0,F223=""),"",'DAFTAR PELAJAR'!D219)</f>
        <v/>
      </c>
      <c r="E223" s="240" t="str">
        <f>IF(OR(F223=0,F223=""),"",'DAFTAR PELAJAR'!E219)</f>
        <v/>
      </c>
      <c r="F223" s="242" t="str">
        <f>IF(OR('DAFTAR PELAJAR'!J219=0,'DAFTAR PELAJAR'!J219=""),"",'DAFTAR PELAJAR'!J219)</f>
        <v/>
      </c>
      <c r="G223" s="384" t="str">
        <f>IFERROR(AVERAGE('PB(TEORI)'!Q223,'PB(AMALI)'!Q223,'MARKAH PA+PB'!P224),"")</f>
        <v/>
      </c>
      <c r="H223" s="384" t="str">
        <f>IF(G223="","",VLOOKUP(G223,JADUAL!$D$4:$E$5,2))</f>
        <v/>
      </c>
      <c r="I223" s="384" t="str">
        <f>IFERROR(AVERAGE('PB(TEORI)'!AB223,'PB(AMALI)'!AB223,'MARKAH PA+PB'!Q224),"")</f>
        <v/>
      </c>
      <c r="J223" s="454" t="str">
        <f>IF(I223="","",VLOOKUP(I223,JADUAL!$D$4:$E$5,2))</f>
        <v/>
      </c>
      <c r="K223" s="483" t="str">
        <f>IFERROR(AVERAGE('PB(TEORI)'!AM223,'PB(AMALI)'!AM223,'MARKAH PA+PB'!R224),"")</f>
        <v/>
      </c>
      <c r="L223" s="395" t="str">
        <f>IF(K223="","",VLOOKUP(K223,JADUAL!$D$4:$E$5,2))</f>
        <v/>
      </c>
    </row>
    <row r="224" spans="1:12">
      <c r="A224" s="4">
        <v>213</v>
      </c>
      <c r="B224" s="239" t="str">
        <f>IF(OR(F224=0,F224=""),"",'DAFTAR PELAJAR'!B220)</f>
        <v/>
      </c>
      <c r="C224" s="240" t="str">
        <f>IF(OR(F224=0,F224=""),"",'DAFTAR PELAJAR'!C220)</f>
        <v/>
      </c>
      <c r="D224" s="241" t="str">
        <f>IF(OR(F224=0,F224=""),"",'DAFTAR PELAJAR'!D220)</f>
        <v/>
      </c>
      <c r="E224" s="240" t="str">
        <f>IF(OR(F224=0,F224=""),"",'DAFTAR PELAJAR'!E220)</f>
        <v/>
      </c>
      <c r="F224" s="242" t="str">
        <f>IF(OR('DAFTAR PELAJAR'!J220=0,'DAFTAR PELAJAR'!J220=""),"",'DAFTAR PELAJAR'!J220)</f>
        <v/>
      </c>
      <c r="G224" s="384" t="str">
        <f>IFERROR(AVERAGE('PB(TEORI)'!Q224,'PB(AMALI)'!Q224,'MARKAH PA+PB'!P225),"")</f>
        <v/>
      </c>
      <c r="H224" s="384" t="str">
        <f>IF(G224="","",VLOOKUP(G224,JADUAL!$D$4:$E$5,2))</f>
        <v/>
      </c>
      <c r="I224" s="384" t="str">
        <f>IFERROR(AVERAGE('PB(TEORI)'!AB224,'PB(AMALI)'!AB224,'MARKAH PA+PB'!Q225),"")</f>
        <v/>
      </c>
      <c r="J224" s="454" t="str">
        <f>IF(I224="","",VLOOKUP(I224,JADUAL!$D$4:$E$5,2))</f>
        <v/>
      </c>
      <c r="K224" s="483" t="str">
        <f>IFERROR(AVERAGE('PB(TEORI)'!AM224,'PB(AMALI)'!AM224,'MARKAH PA+PB'!R225),"")</f>
        <v/>
      </c>
      <c r="L224" s="395" t="str">
        <f>IF(K224="","",VLOOKUP(K224,JADUAL!$D$4:$E$5,2))</f>
        <v/>
      </c>
    </row>
    <row r="225" spans="1:14">
      <c r="A225" s="4">
        <v>214</v>
      </c>
      <c r="B225" s="239" t="str">
        <f>IF(OR(F225=0,F225=""),"",'DAFTAR PELAJAR'!B221)</f>
        <v/>
      </c>
      <c r="C225" s="240" t="str">
        <f>IF(OR(F225=0,F225=""),"",'DAFTAR PELAJAR'!C221)</f>
        <v/>
      </c>
      <c r="D225" s="241" t="str">
        <f>IF(OR(F225=0,F225=""),"",'DAFTAR PELAJAR'!D221)</f>
        <v/>
      </c>
      <c r="E225" s="240" t="str">
        <f>IF(OR(F225=0,F225=""),"",'DAFTAR PELAJAR'!E221)</f>
        <v/>
      </c>
      <c r="F225" s="242" t="str">
        <f>IF(OR('DAFTAR PELAJAR'!J221=0,'DAFTAR PELAJAR'!J221=""),"",'DAFTAR PELAJAR'!J221)</f>
        <v/>
      </c>
      <c r="G225" s="384" t="str">
        <f>IFERROR(AVERAGE('PB(TEORI)'!Q225,'PB(AMALI)'!Q225,'MARKAH PA+PB'!P226),"")</f>
        <v/>
      </c>
      <c r="H225" s="384" t="str">
        <f>IF(G225="","",VLOOKUP(G225,JADUAL!$D$4:$E$5,2))</f>
        <v/>
      </c>
      <c r="I225" s="384" t="str">
        <f>IFERROR(AVERAGE('PB(TEORI)'!AB225,'PB(AMALI)'!AB225,'MARKAH PA+PB'!Q226),"")</f>
        <v/>
      </c>
      <c r="J225" s="454" t="str">
        <f>IF(I225="","",VLOOKUP(I225,JADUAL!$D$4:$E$5,2))</f>
        <v/>
      </c>
      <c r="K225" s="483" t="str">
        <f>IFERROR(AVERAGE('PB(TEORI)'!AM225,'PB(AMALI)'!AM225,'MARKAH PA+PB'!R226),"")</f>
        <v/>
      </c>
      <c r="L225" s="395" t="str">
        <f>IF(K225="","",VLOOKUP(K225,JADUAL!$D$4:$E$5,2))</f>
        <v/>
      </c>
    </row>
    <row r="226" spans="1:14">
      <c r="A226" s="4">
        <v>215</v>
      </c>
      <c r="B226" s="239" t="str">
        <f>IF(OR(F226=0,F226=""),"",'DAFTAR PELAJAR'!B222)</f>
        <v/>
      </c>
      <c r="C226" s="240" t="str">
        <f>IF(OR(F226=0,F226=""),"",'DAFTAR PELAJAR'!C222)</f>
        <v/>
      </c>
      <c r="D226" s="241" t="str">
        <f>IF(OR(F226=0,F226=""),"",'DAFTAR PELAJAR'!D222)</f>
        <v/>
      </c>
      <c r="E226" s="240" t="str">
        <f>IF(OR(F226=0,F226=""),"",'DAFTAR PELAJAR'!E222)</f>
        <v/>
      </c>
      <c r="F226" s="242" t="str">
        <f>IF(OR('DAFTAR PELAJAR'!J222=0,'DAFTAR PELAJAR'!J222=""),"",'DAFTAR PELAJAR'!J222)</f>
        <v/>
      </c>
      <c r="G226" s="384" t="str">
        <f>IFERROR(AVERAGE('PB(TEORI)'!Q226,'PB(AMALI)'!Q226,'MARKAH PA+PB'!P227),"")</f>
        <v/>
      </c>
      <c r="H226" s="384" t="str">
        <f>IF(G226="","",VLOOKUP(G226,JADUAL!$D$4:$E$5,2))</f>
        <v/>
      </c>
      <c r="I226" s="384" t="str">
        <f>IFERROR(AVERAGE('PB(TEORI)'!AB226,'PB(AMALI)'!AB226,'MARKAH PA+PB'!Q227),"")</f>
        <v/>
      </c>
      <c r="J226" s="454" t="str">
        <f>IF(I226="","",VLOOKUP(I226,JADUAL!$D$4:$E$5,2))</f>
        <v/>
      </c>
      <c r="K226" s="483" t="str">
        <f>IFERROR(AVERAGE('PB(TEORI)'!AM226,'PB(AMALI)'!AM226,'MARKAH PA+PB'!R227),"")</f>
        <v/>
      </c>
      <c r="L226" s="395" t="str">
        <f>IF(K226="","",VLOOKUP(K226,JADUAL!$D$4:$E$5,2))</f>
        <v/>
      </c>
    </row>
    <row r="227" spans="1:14">
      <c r="A227" s="4">
        <v>216</v>
      </c>
      <c r="B227" s="239" t="str">
        <f>IF(OR(F227=0,F227=""),"",'DAFTAR PELAJAR'!B223)</f>
        <v/>
      </c>
      <c r="C227" s="240" t="str">
        <f>IF(OR(F227=0,F227=""),"",'DAFTAR PELAJAR'!C223)</f>
        <v/>
      </c>
      <c r="D227" s="241" t="str">
        <f>IF(OR(F227=0,F227=""),"",'DAFTAR PELAJAR'!D223)</f>
        <v/>
      </c>
      <c r="E227" s="240" t="str">
        <f>IF(OR(F227=0,F227=""),"",'DAFTAR PELAJAR'!E223)</f>
        <v/>
      </c>
      <c r="F227" s="242" t="str">
        <f>IF(OR('DAFTAR PELAJAR'!J223=0,'DAFTAR PELAJAR'!J223=""),"",'DAFTAR PELAJAR'!J223)</f>
        <v/>
      </c>
      <c r="G227" s="384" t="str">
        <f>IFERROR(AVERAGE('PB(TEORI)'!Q227,'PB(AMALI)'!Q227,'MARKAH PA+PB'!P228),"")</f>
        <v/>
      </c>
      <c r="H227" s="384" t="str">
        <f>IF(G227="","",VLOOKUP(G227,JADUAL!$D$4:$E$5,2))</f>
        <v/>
      </c>
      <c r="I227" s="384" t="str">
        <f>IFERROR(AVERAGE('PB(TEORI)'!AB227,'PB(AMALI)'!AB227,'MARKAH PA+PB'!Q228),"")</f>
        <v/>
      </c>
      <c r="J227" s="454" t="str">
        <f>IF(I227="","",VLOOKUP(I227,JADUAL!$D$4:$E$5,2))</f>
        <v/>
      </c>
      <c r="K227" s="483" t="str">
        <f>IFERROR(AVERAGE('PB(TEORI)'!AM227,'PB(AMALI)'!AM227,'MARKAH PA+PB'!R228),"")</f>
        <v/>
      </c>
      <c r="L227" s="395" t="str">
        <f>IF(K227="","",VLOOKUP(K227,JADUAL!$D$4:$E$5,2))</f>
        <v/>
      </c>
    </row>
    <row r="228" spans="1:14">
      <c r="A228" s="4">
        <v>217</v>
      </c>
      <c r="B228" s="239" t="str">
        <f>IF(OR(F228=0,F228=""),"",'DAFTAR PELAJAR'!B224)</f>
        <v/>
      </c>
      <c r="C228" s="240" t="str">
        <f>IF(OR(F228=0,F228=""),"",'DAFTAR PELAJAR'!C224)</f>
        <v/>
      </c>
      <c r="D228" s="241" t="str">
        <f>IF(OR(F228=0,F228=""),"",'DAFTAR PELAJAR'!D224)</f>
        <v/>
      </c>
      <c r="E228" s="240" t="str">
        <f>IF(OR(F228=0,F228=""),"",'DAFTAR PELAJAR'!E224)</f>
        <v/>
      </c>
      <c r="F228" s="242" t="str">
        <f>IF(OR('DAFTAR PELAJAR'!J224=0,'DAFTAR PELAJAR'!J224=""),"",'DAFTAR PELAJAR'!J224)</f>
        <v/>
      </c>
      <c r="G228" s="384" t="str">
        <f>IFERROR(AVERAGE('PB(TEORI)'!Q228,'PB(AMALI)'!Q228,'MARKAH PA+PB'!P229),"")</f>
        <v/>
      </c>
      <c r="H228" s="384" t="str">
        <f>IF(G228="","",VLOOKUP(G228,JADUAL!$D$4:$E$5,2))</f>
        <v/>
      </c>
      <c r="I228" s="384" t="str">
        <f>IFERROR(AVERAGE('PB(TEORI)'!AB228,'PB(AMALI)'!AB228,'MARKAH PA+PB'!Q229),"")</f>
        <v/>
      </c>
      <c r="J228" s="454" t="str">
        <f>IF(I228="","",VLOOKUP(I228,JADUAL!$D$4:$E$5,2))</f>
        <v/>
      </c>
      <c r="K228" s="483" t="str">
        <f>IFERROR(AVERAGE('PB(TEORI)'!AM228,'PB(AMALI)'!AM228,'MARKAH PA+PB'!R229),"")</f>
        <v/>
      </c>
      <c r="L228" s="395" t="str">
        <f>IF(K228="","",VLOOKUP(K228,JADUAL!$D$4:$E$5,2))</f>
        <v/>
      </c>
    </row>
    <row r="229" spans="1:14">
      <c r="A229" s="4">
        <v>218</v>
      </c>
      <c r="B229" s="239" t="str">
        <f>IF(OR(F229=0,F229=""),"",'DAFTAR PELAJAR'!B225)</f>
        <v/>
      </c>
      <c r="C229" s="240" t="str">
        <f>IF(OR(F229=0,F229=""),"",'DAFTAR PELAJAR'!C225)</f>
        <v/>
      </c>
      <c r="D229" s="241" t="str">
        <f>IF(OR(F229=0,F229=""),"",'DAFTAR PELAJAR'!D225)</f>
        <v/>
      </c>
      <c r="E229" s="240" t="str">
        <f>IF(OR(F229=0,F229=""),"",'DAFTAR PELAJAR'!E225)</f>
        <v/>
      </c>
      <c r="F229" s="242" t="str">
        <f>IF(OR('DAFTAR PELAJAR'!J225=0,'DAFTAR PELAJAR'!J225=""),"",'DAFTAR PELAJAR'!J225)</f>
        <v/>
      </c>
      <c r="G229" s="384" t="str">
        <f>IFERROR(AVERAGE('PB(TEORI)'!Q229,'PB(AMALI)'!Q229,'MARKAH PA+PB'!P230),"")</f>
        <v/>
      </c>
      <c r="H229" s="384" t="str">
        <f>IF(G229="","",VLOOKUP(G229,JADUAL!$D$4:$E$5,2))</f>
        <v/>
      </c>
      <c r="I229" s="384" t="str">
        <f>IFERROR(AVERAGE('PB(TEORI)'!AB229,'PB(AMALI)'!AB229,'MARKAH PA+PB'!Q230),"")</f>
        <v/>
      </c>
      <c r="J229" s="454" t="str">
        <f>IF(I229="","",VLOOKUP(I229,JADUAL!$D$4:$E$5,2))</f>
        <v/>
      </c>
      <c r="K229" s="483" t="str">
        <f>IFERROR(AVERAGE('PB(TEORI)'!AM229,'PB(AMALI)'!AM229,'MARKAH PA+PB'!R230),"")</f>
        <v/>
      </c>
      <c r="L229" s="395" t="str">
        <f>IF(K229="","",VLOOKUP(K229,JADUAL!$D$4:$E$5,2))</f>
        <v/>
      </c>
    </row>
    <row r="230" spans="1:14">
      <c r="A230" s="4">
        <v>219</v>
      </c>
      <c r="B230" s="239" t="str">
        <f>IF(OR(F230=0,F230=""),"",'DAFTAR PELAJAR'!B226)</f>
        <v/>
      </c>
      <c r="C230" s="240" t="str">
        <f>IF(OR(F230=0,F230=""),"",'DAFTAR PELAJAR'!C226)</f>
        <v/>
      </c>
      <c r="D230" s="241" t="str">
        <f>IF(OR(F230=0,F230=""),"",'DAFTAR PELAJAR'!D226)</f>
        <v/>
      </c>
      <c r="E230" s="240" t="str">
        <f>IF(OR(F230=0,F230=""),"",'DAFTAR PELAJAR'!E226)</f>
        <v/>
      </c>
      <c r="F230" s="242" t="str">
        <f>IF(OR('DAFTAR PELAJAR'!J226=0,'DAFTAR PELAJAR'!J226=""),"",'DAFTAR PELAJAR'!J226)</f>
        <v/>
      </c>
      <c r="G230" s="384" t="str">
        <f>IFERROR(AVERAGE('PB(TEORI)'!Q230,'PB(AMALI)'!Q230,'MARKAH PA+PB'!P231),"")</f>
        <v/>
      </c>
      <c r="H230" s="384" t="str">
        <f>IF(G230="","",VLOOKUP(G230,JADUAL!$D$4:$E$5,2))</f>
        <v/>
      </c>
      <c r="I230" s="384" t="str">
        <f>IFERROR(AVERAGE('PB(TEORI)'!AB230,'PB(AMALI)'!AB230,'MARKAH PA+PB'!Q231),"")</f>
        <v/>
      </c>
      <c r="J230" s="454" t="str">
        <f>IF(I230="","",VLOOKUP(I230,JADUAL!$D$4:$E$5,2))</f>
        <v/>
      </c>
      <c r="K230" s="483" t="str">
        <f>IFERROR(AVERAGE('PB(TEORI)'!AM230,'PB(AMALI)'!AM230,'MARKAH PA+PB'!R231),"")</f>
        <v/>
      </c>
      <c r="L230" s="395" t="str">
        <f>IF(K230="","",VLOOKUP(K230,JADUAL!$D$4:$E$5,2))</f>
        <v/>
      </c>
    </row>
    <row r="231" spans="1:14">
      <c r="A231" s="4">
        <v>220</v>
      </c>
      <c r="B231" s="239" t="str">
        <f>IF(OR(F231=0,F231=""),"",'DAFTAR PELAJAR'!B227)</f>
        <v/>
      </c>
      <c r="C231" s="240" t="str">
        <f>IF(OR(F231=0,F231=""),"",'DAFTAR PELAJAR'!C227)</f>
        <v/>
      </c>
      <c r="D231" s="245" t="str">
        <f>IF(OR(F231=0,F231=""),"",'DAFTAR PELAJAR'!D227)</f>
        <v/>
      </c>
      <c r="E231" s="240" t="str">
        <f>IF(OR(F231=0,F231=""),"",'DAFTAR PELAJAR'!E227)</f>
        <v/>
      </c>
      <c r="F231" s="242" t="str">
        <f>IF(OR('DAFTAR PELAJAR'!J227=0,'DAFTAR PELAJAR'!J227=""),"",'DAFTAR PELAJAR'!J227)</f>
        <v/>
      </c>
      <c r="G231" s="384" t="str">
        <f>IFERROR(AVERAGE('PB(TEORI)'!Q231,'PB(AMALI)'!Q231,'MARKAH PA+PB'!P232),"")</f>
        <v/>
      </c>
      <c r="H231" s="384" t="str">
        <f>IF(G231="","",VLOOKUP(G231,JADUAL!$D$4:$E$5,2))</f>
        <v/>
      </c>
      <c r="I231" s="384" t="str">
        <f>IFERROR(AVERAGE('PB(TEORI)'!AB231,'PB(AMALI)'!AB231,'MARKAH PA+PB'!Q232),"")</f>
        <v/>
      </c>
      <c r="J231" s="454" t="str">
        <f>IF(I231="","",VLOOKUP(I231,JADUAL!$D$4:$E$5,2))</f>
        <v/>
      </c>
      <c r="K231" s="483" t="str">
        <f>IFERROR(AVERAGE('PB(TEORI)'!AM231,'PB(AMALI)'!AM231,'MARKAH PA+PB'!R232),"")</f>
        <v/>
      </c>
      <c r="L231" s="395" t="str">
        <f>IF(K231="","",VLOOKUP(K231,JADUAL!$D$4:$E$5,2))</f>
        <v/>
      </c>
      <c r="N231" s="301"/>
    </row>
    <row r="232" spans="1:14" ht="18" customHeight="1">
      <c r="A232" s="4">
        <v>221</v>
      </c>
      <c r="B232" s="239" t="str">
        <f>IF(OR(F232=0,F232=""),"",'DAFTAR PELAJAR'!B228)</f>
        <v/>
      </c>
      <c r="C232" s="240" t="str">
        <f>IF(OR(F232=0,F232=""),"",'DAFTAR PELAJAR'!C228)</f>
        <v/>
      </c>
      <c r="D232" s="245" t="str">
        <f>IF(OR(F232=0,F232=""),"",'DAFTAR PELAJAR'!D228)</f>
        <v/>
      </c>
      <c r="E232" s="240" t="str">
        <f>IF(OR(F232=0,F232=""),"",'DAFTAR PELAJAR'!E228)</f>
        <v/>
      </c>
      <c r="F232" s="242" t="str">
        <f>IF(OR('DAFTAR PELAJAR'!J228=0,'DAFTAR PELAJAR'!J228=""),"",'DAFTAR PELAJAR'!J228)</f>
        <v/>
      </c>
      <c r="G232" s="384" t="str">
        <f>IFERROR(AVERAGE('PB(TEORI)'!Q232,'PB(AMALI)'!Q232,'MARKAH PA+PB'!P233),"")</f>
        <v/>
      </c>
      <c r="H232" s="384" t="str">
        <f>IF(G232="","",VLOOKUP(G232,JADUAL!$D$4:$E$5,2))</f>
        <v/>
      </c>
      <c r="I232" s="384" t="str">
        <f>IFERROR(AVERAGE('PB(TEORI)'!AB232,'PB(AMALI)'!AB232,'MARKAH PA+PB'!Q233),"")</f>
        <v/>
      </c>
      <c r="J232" s="454" t="str">
        <f>IF(I232="","",VLOOKUP(I232,JADUAL!$D$4:$E$5,2))</f>
        <v/>
      </c>
      <c r="K232" s="483" t="str">
        <f>IFERROR(AVERAGE('PB(TEORI)'!AM232,'PB(AMALI)'!AM232,'MARKAH PA+PB'!R233),"")</f>
        <v/>
      </c>
      <c r="L232" s="395" t="str">
        <f>IF(K232="","",VLOOKUP(K232,JADUAL!$D$4:$E$5,2))</f>
        <v/>
      </c>
    </row>
    <row r="233" spans="1:14" s="340" customFormat="1">
      <c r="A233" s="4">
        <v>222</v>
      </c>
      <c r="B233" s="239" t="str">
        <f>IF(OR(F233=0,F233=""),"",'DAFTAR PELAJAR'!B229)</f>
        <v/>
      </c>
      <c r="C233" s="240" t="str">
        <f>IF(OR(F233=0,F233=""),"",'DAFTAR PELAJAR'!C229)</f>
        <v/>
      </c>
      <c r="D233" s="245" t="str">
        <f>IF(OR(F233=0,F233=""),"",'DAFTAR PELAJAR'!D229)</f>
        <v/>
      </c>
      <c r="E233" s="240" t="str">
        <f>IF(OR(F233=0,F233=""),"",'DAFTAR PELAJAR'!E229)</f>
        <v/>
      </c>
      <c r="F233" s="242" t="str">
        <f>IF(OR('DAFTAR PELAJAR'!J229=0,'DAFTAR PELAJAR'!J229=""),"",'DAFTAR PELAJAR'!J229)</f>
        <v/>
      </c>
      <c r="G233" s="384" t="str">
        <f>IFERROR(AVERAGE('PB(TEORI)'!Q233,'PB(AMALI)'!Q233,'MARKAH PA+PB'!P234),"")</f>
        <v/>
      </c>
      <c r="H233" s="384" t="str">
        <f>IF(G233="","",VLOOKUP(G233,JADUAL!$D$4:$E$5,2))</f>
        <v/>
      </c>
      <c r="I233" s="384" t="str">
        <f>IFERROR(AVERAGE('PB(TEORI)'!AB233,'PB(AMALI)'!AB233,'MARKAH PA+PB'!Q234),"")</f>
        <v/>
      </c>
      <c r="J233" s="454" t="str">
        <f>IF(I233="","",VLOOKUP(I233,JADUAL!$D$4:$E$5,2))</f>
        <v/>
      </c>
      <c r="K233" s="483" t="str">
        <f>IFERROR(AVERAGE('PB(TEORI)'!AM233,'PB(AMALI)'!AM233,'MARKAH PA+PB'!R234),"")</f>
        <v/>
      </c>
      <c r="L233" s="395" t="str">
        <f>IF(K233="","",VLOOKUP(K233,JADUAL!$D$4:$E$5,2))</f>
        <v/>
      </c>
      <c r="N233" s="13"/>
    </row>
    <row r="234" spans="1:14">
      <c r="A234" s="4">
        <v>223</v>
      </c>
      <c r="B234" s="239" t="str">
        <f>IF(OR(F234=0,F234=""),"",'DAFTAR PELAJAR'!B230)</f>
        <v/>
      </c>
      <c r="C234" s="240" t="str">
        <f>IF(OR(F234=0,F234=""),"",'DAFTAR PELAJAR'!C230)</f>
        <v/>
      </c>
      <c r="D234" s="245" t="str">
        <f>IF(OR(F234=0,F234=""),"",'DAFTAR PELAJAR'!D230)</f>
        <v/>
      </c>
      <c r="E234" s="240" t="str">
        <f>IF(OR(F234=0,F234=""),"",'DAFTAR PELAJAR'!E230)</f>
        <v/>
      </c>
      <c r="F234" s="242" t="str">
        <f>IF(OR('DAFTAR PELAJAR'!J230=0,'DAFTAR PELAJAR'!J230=""),"",'DAFTAR PELAJAR'!J230)</f>
        <v/>
      </c>
      <c r="G234" s="384" t="str">
        <f>IFERROR(AVERAGE('PB(TEORI)'!Q234,'PB(AMALI)'!Q234,'MARKAH PA+PB'!P235),"")</f>
        <v/>
      </c>
      <c r="H234" s="384" t="str">
        <f>IF(G234="","",VLOOKUP(G234,JADUAL!$D$4:$E$5,2))</f>
        <v/>
      </c>
      <c r="I234" s="384" t="str">
        <f>IFERROR(AVERAGE('PB(TEORI)'!AB234,'PB(AMALI)'!AB234,'MARKAH PA+PB'!Q235),"")</f>
        <v/>
      </c>
      <c r="J234" s="454" t="str">
        <f>IF(I234="","",VLOOKUP(I234,JADUAL!$D$4:$E$5,2))</f>
        <v/>
      </c>
      <c r="K234" s="483" t="str">
        <f>IFERROR(AVERAGE('PB(TEORI)'!AM234,'PB(AMALI)'!AM234,'MARKAH PA+PB'!R235),"")</f>
        <v/>
      </c>
      <c r="L234" s="395" t="str">
        <f>IF(K234="","",VLOOKUP(K234,JADUAL!$D$4:$E$5,2))</f>
        <v/>
      </c>
    </row>
    <row r="235" spans="1:14">
      <c r="A235" s="4">
        <v>224</v>
      </c>
      <c r="B235" s="239" t="str">
        <f>IF(OR(F235=0,F235=""),"",'DAFTAR PELAJAR'!B231)</f>
        <v/>
      </c>
      <c r="C235" s="240" t="str">
        <f>IF(OR(F235=0,F235=""),"",'DAFTAR PELAJAR'!C231)</f>
        <v/>
      </c>
      <c r="D235" s="245" t="str">
        <f>IF(OR(F235=0,F235=""),"",'DAFTAR PELAJAR'!D231)</f>
        <v/>
      </c>
      <c r="E235" s="240" t="str">
        <f>IF(OR(F235=0,F235=""),"",'DAFTAR PELAJAR'!E231)</f>
        <v/>
      </c>
      <c r="F235" s="242" t="str">
        <f>IF(OR('DAFTAR PELAJAR'!J231=0,'DAFTAR PELAJAR'!J231=""),"",'DAFTAR PELAJAR'!J231)</f>
        <v/>
      </c>
      <c r="G235" s="384" t="str">
        <f>IFERROR(AVERAGE('PB(TEORI)'!Q235,'PB(AMALI)'!Q235,'MARKAH PA+PB'!P236),"")</f>
        <v/>
      </c>
      <c r="H235" s="384" t="str">
        <f>IF(G235="","",VLOOKUP(G235,JADUAL!$D$4:$E$5,2))</f>
        <v/>
      </c>
      <c r="I235" s="384" t="str">
        <f>IFERROR(AVERAGE('PB(TEORI)'!AB235,'PB(AMALI)'!AB235,'MARKAH PA+PB'!Q236),"")</f>
        <v/>
      </c>
      <c r="J235" s="454" t="str">
        <f>IF(I235="","",VLOOKUP(I235,JADUAL!$D$4:$E$5,2))</f>
        <v/>
      </c>
      <c r="K235" s="483" t="str">
        <f>IFERROR(AVERAGE('PB(TEORI)'!AM235,'PB(AMALI)'!AM235,'MARKAH PA+PB'!R236),"")</f>
        <v/>
      </c>
      <c r="L235" s="395" t="str">
        <f>IF(K235="","",VLOOKUP(K235,JADUAL!$D$4:$E$5,2))</f>
        <v/>
      </c>
    </row>
    <row r="236" spans="1:14">
      <c r="A236" s="4">
        <v>225</v>
      </c>
      <c r="B236" s="239" t="str">
        <f>IF(OR(F236=0,F236=""),"",'DAFTAR PELAJAR'!B232)</f>
        <v/>
      </c>
      <c r="C236" s="240" t="str">
        <f>IF(OR(F236=0,F236=""),"",'DAFTAR PELAJAR'!C232)</f>
        <v/>
      </c>
      <c r="D236" s="245" t="str">
        <f>IF(OR(F236=0,F236=""),"",'DAFTAR PELAJAR'!D232)</f>
        <v/>
      </c>
      <c r="E236" s="240" t="str">
        <f>IF(OR(F236=0,F236=""),"",'DAFTAR PELAJAR'!E232)</f>
        <v/>
      </c>
      <c r="F236" s="242" t="str">
        <f>IF(OR('DAFTAR PELAJAR'!J232=0,'DAFTAR PELAJAR'!J232=""),"",'DAFTAR PELAJAR'!J232)</f>
        <v/>
      </c>
      <c r="G236" s="384" t="str">
        <f>IFERROR(AVERAGE('PB(TEORI)'!Q236,'PB(AMALI)'!Q236,'MARKAH PA+PB'!P237),"")</f>
        <v/>
      </c>
      <c r="H236" s="384" t="str">
        <f>IF(G236="","",VLOOKUP(G236,JADUAL!$D$4:$E$5,2))</f>
        <v/>
      </c>
      <c r="I236" s="384" t="str">
        <f>IFERROR(AVERAGE('PB(TEORI)'!AB236,'PB(AMALI)'!AB236,'MARKAH PA+PB'!Q237),"")</f>
        <v/>
      </c>
      <c r="J236" s="454" t="str">
        <f>IF(I236="","",VLOOKUP(I236,JADUAL!$D$4:$E$5,2))</f>
        <v/>
      </c>
      <c r="K236" s="483" t="str">
        <f>IFERROR(AVERAGE('PB(TEORI)'!AM236,'PB(AMALI)'!AM236,'MARKAH PA+PB'!R237),"")</f>
        <v/>
      </c>
      <c r="L236" s="395" t="str">
        <f>IF(K236="","",VLOOKUP(K236,JADUAL!$D$4:$E$5,2))</f>
        <v/>
      </c>
    </row>
    <row r="237" spans="1:14">
      <c r="A237" s="4">
        <v>226</v>
      </c>
      <c r="B237" s="239" t="str">
        <f>IF(OR(F237=0,F237=""),"",'DAFTAR PELAJAR'!B233)</f>
        <v/>
      </c>
      <c r="C237" s="240" t="str">
        <f>IF(OR(F237=0,F237=""),"",'DAFTAR PELAJAR'!C233)</f>
        <v/>
      </c>
      <c r="D237" s="245" t="str">
        <f>IF(OR(F237=0,F237=""),"",'DAFTAR PELAJAR'!D233)</f>
        <v/>
      </c>
      <c r="E237" s="240" t="str">
        <f>IF(OR(F237=0,F237=""),"",'DAFTAR PELAJAR'!E233)</f>
        <v/>
      </c>
      <c r="F237" s="242" t="str">
        <f>IF(OR('DAFTAR PELAJAR'!J233=0,'DAFTAR PELAJAR'!J233=""),"",'DAFTAR PELAJAR'!J233)</f>
        <v/>
      </c>
      <c r="G237" s="384" t="str">
        <f>IFERROR(AVERAGE('PB(TEORI)'!Q237,'PB(AMALI)'!Q237,'MARKAH PA+PB'!P238),"")</f>
        <v/>
      </c>
      <c r="H237" s="384" t="str">
        <f>IF(G237="","",VLOOKUP(G237,JADUAL!$D$4:$E$5,2))</f>
        <v/>
      </c>
      <c r="I237" s="384" t="str">
        <f>IFERROR(AVERAGE('PB(TEORI)'!AB237,'PB(AMALI)'!AB237,'MARKAH PA+PB'!Q238),"")</f>
        <v/>
      </c>
      <c r="J237" s="454" t="str">
        <f>IF(I237="","",VLOOKUP(I237,JADUAL!$D$4:$E$5,2))</f>
        <v/>
      </c>
      <c r="K237" s="483" t="str">
        <f>IFERROR(AVERAGE('PB(TEORI)'!AM237,'PB(AMALI)'!AM237,'MARKAH PA+PB'!R238),"")</f>
        <v/>
      </c>
      <c r="L237" s="395" t="str">
        <f>IF(K237="","",VLOOKUP(K237,JADUAL!$D$4:$E$5,2))</f>
        <v/>
      </c>
    </row>
    <row r="238" spans="1:14">
      <c r="A238" s="4">
        <v>227</v>
      </c>
      <c r="B238" s="239" t="str">
        <f>IF(OR(F238=0,F238=""),"",'DAFTAR PELAJAR'!B234)</f>
        <v/>
      </c>
      <c r="C238" s="240" t="str">
        <f>IF(OR(F238=0,F238=""),"",'DAFTAR PELAJAR'!C234)</f>
        <v/>
      </c>
      <c r="D238" s="245" t="str">
        <f>IF(OR(F238=0,F238=""),"",'DAFTAR PELAJAR'!D234)</f>
        <v/>
      </c>
      <c r="E238" s="240" t="str">
        <f>IF(OR(F238=0,F238=""),"",'DAFTAR PELAJAR'!E234)</f>
        <v/>
      </c>
      <c r="F238" s="242" t="str">
        <f>IF(OR('DAFTAR PELAJAR'!J234=0,'DAFTAR PELAJAR'!J234=""),"",'DAFTAR PELAJAR'!J234)</f>
        <v/>
      </c>
      <c r="G238" s="384" t="str">
        <f>IFERROR(AVERAGE('PB(TEORI)'!Q238,'PB(AMALI)'!Q238,'MARKAH PA+PB'!P239),"")</f>
        <v/>
      </c>
      <c r="H238" s="384" t="str">
        <f>IF(G238="","",VLOOKUP(G238,JADUAL!$D$4:$E$5,2))</f>
        <v/>
      </c>
      <c r="I238" s="384" t="str">
        <f>IFERROR(AVERAGE('PB(TEORI)'!AB238,'PB(AMALI)'!AB238,'MARKAH PA+PB'!Q239),"")</f>
        <v/>
      </c>
      <c r="J238" s="454" t="str">
        <f>IF(I238="","",VLOOKUP(I238,JADUAL!$D$4:$E$5,2))</f>
        <v/>
      </c>
      <c r="K238" s="483" t="str">
        <f>IFERROR(AVERAGE('PB(TEORI)'!AM238,'PB(AMALI)'!AM238,'MARKAH PA+PB'!R239),"")</f>
        <v/>
      </c>
      <c r="L238" s="395" t="str">
        <f>IF(K238="","",VLOOKUP(K238,JADUAL!$D$4:$E$5,2))</f>
        <v/>
      </c>
    </row>
    <row r="239" spans="1:14">
      <c r="A239" s="4">
        <v>228</v>
      </c>
      <c r="B239" s="239" t="str">
        <f>IF(OR(F239=0,F239=""),"",'DAFTAR PELAJAR'!B235)</f>
        <v/>
      </c>
      <c r="C239" s="240" t="str">
        <f>IF(OR(F239=0,F239=""),"",'DAFTAR PELAJAR'!C235)</f>
        <v/>
      </c>
      <c r="D239" s="245" t="str">
        <f>IF(OR(F239=0,F239=""),"",'DAFTAR PELAJAR'!D235)</f>
        <v/>
      </c>
      <c r="E239" s="240" t="str">
        <f>IF(OR(F239=0,F239=""),"",'DAFTAR PELAJAR'!E235)</f>
        <v/>
      </c>
      <c r="F239" s="242" t="str">
        <f>IF(OR('DAFTAR PELAJAR'!J235=0,'DAFTAR PELAJAR'!J235=""),"",'DAFTAR PELAJAR'!J235)</f>
        <v/>
      </c>
      <c r="G239" s="384" t="str">
        <f>IFERROR(AVERAGE('PB(TEORI)'!Q239,'PB(AMALI)'!Q239,'MARKAH PA+PB'!P240),"")</f>
        <v/>
      </c>
      <c r="H239" s="384" t="str">
        <f>IF(G239="","",VLOOKUP(G239,JADUAL!$D$4:$E$5,2))</f>
        <v/>
      </c>
      <c r="I239" s="384" t="str">
        <f>IFERROR(AVERAGE('PB(TEORI)'!AB239,'PB(AMALI)'!AB239,'MARKAH PA+PB'!Q240),"")</f>
        <v/>
      </c>
      <c r="J239" s="454" t="str">
        <f>IF(I239="","",VLOOKUP(I239,JADUAL!$D$4:$E$5,2))</f>
        <v/>
      </c>
      <c r="K239" s="483" t="str">
        <f>IFERROR(AVERAGE('PB(TEORI)'!AM239,'PB(AMALI)'!AM239,'MARKAH PA+PB'!R240),"")</f>
        <v/>
      </c>
      <c r="L239" s="395" t="str">
        <f>IF(K239="","",VLOOKUP(K239,JADUAL!$D$4:$E$5,2))</f>
        <v/>
      </c>
    </row>
    <row r="240" spans="1:14">
      <c r="A240" s="4">
        <v>229</v>
      </c>
      <c r="B240" s="239" t="str">
        <f>IF(OR(F240=0,F240=""),"",'DAFTAR PELAJAR'!B236)</f>
        <v/>
      </c>
      <c r="C240" s="240" t="str">
        <f>IF(OR(F240=0,F240=""),"",'DAFTAR PELAJAR'!C236)</f>
        <v/>
      </c>
      <c r="D240" s="245" t="str">
        <f>IF(OR(F240=0,F240=""),"",'DAFTAR PELAJAR'!D236)</f>
        <v/>
      </c>
      <c r="E240" s="240" t="str">
        <f>IF(OR(F240=0,F240=""),"",'DAFTAR PELAJAR'!E236)</f>
        <v/>
      </c>
      <c r="F240" s="242" t="str">
        <f>IF(OR('DAFTAR PELAJAR'!J236=0,'DAFTAR PELAJAR'!J236=""),"",'DAFTAR PELAJAR'!J236)</f>
        <v/>
      </c>
      <c r="G240" s="384" t="str">
        <f>IFERROR(AVERAGE('PB(TEORI)'!Q240,'PB(AMALI)'!Q240,'MARKAH PA+PB'!P241),"")</f>
        <v/>
      </c>
      <c r="H240" s="384" t="str">
        <f>IF(G240="","",VLOOKUP(G240,JADUAL!$D$4:$E$5,2))</f>
        <v/>
      </c>
      <c r="I240" s="384" t="str">
        <f>IFERROR(AVERAGE('PB(TEORI)'!AB240,'PB(AMALI)'!AB240,'MARKAH PA+PB'!Q241),"")</f>
        <v/>
      </c>
      <c r="J240" s="454" t="str">
        <f>IF(I240="","",VLOOKUP(I240,JADUAL!$D$4:$E$5,2))</f>
        <v/>
      </c>
      <c r="K240" s="483" t="str">
        <f>IFERROR(AVERAGE('PB(TEORI)'!AM240,'PB(AMALI)'!AM240,'MARKAH PA+PB'!R241),"")</f>
        <v/>
      </c>
      <c r="L240" s="395" t="str">
        <f>IF(K240="","",VLOOKUP(K240,JADUAL!$D$4:$E$5,2))</f>
        <v/>
      </c>
    </row>
    <row r="241" spans="1:12">
      <c r="A241" s="4">
        <v>230</v>
      </c>
      <c r="B241" s="239" t="str">
        <f>IF(OR(F241=0,F241=""),"",'DAFTAR PELAJAR'!B237)</f>
        <v/>
      </c>
      <c r="C241" s="240" t="str">
        <f>IF(OR(F241=0,F241=""),"",'DAFTAR PELAJAR'!C237)</f>
        <v/>
      </c>
      <c r="D241" s="245" t="str">
        <f>IF(OR(F241=0,F241=""),"",'DAFTAR PELAJAR'!D237)</f>
        <v/>
      </c>
      <c r="E241" s="240" t="str">
        <f>IF(OR(F241=0,F241=""),"",'DAFTAR PELAJAR'!E237)</f>
        <v/>
      </c>
      <c r="F241" s="242" t="str">
        <f>IF(OR('DAFTAR PELAJAR'!J237=0,'DAFTAR PELAJAR'!J237=""),"",'DAFTAR PELAJAR'!J237)</f>
        <v/>
      </c>
      <c r="G241" s="384" t="str">
        <f>IFERROR(AVERAGE('PB(TEORI)'!Q241,'PB(AMALI)'!Q241,'MARKAH PA+PB'!P242),"")</f>
        <v/>
      </c>
      <c r="H241" s="384" t="str">
        <f>IF(G241="","",VLOOKUP(G241,JADUAL!$D$4:$E$5,2))</f>
        <v/>
      </c>
      <c r="I241" s="384" t="str">
        <f>IFERROR(AVERAGE('PB(TEORI)'!AB241,'PB(AMALI)'!AB241,'MARKAH PA+PB'!Q242),"")</f>
        <v/>
      </c>
      <c r="J241" s="454" t="str">
        <f>IF(I241="","",VLOOKUP(I241,JADUAL!$D$4:$E$5,2))</f>
        <v/>
      </c>
      <c r="K241" s="483" t="str">
        <f>IFERROR(AVERAGE('PB(TEORI)'!AM241,'PB(AMALI)'!AM241,'MARKAH PA+PB'!R242),"")</f>
        <v/>
      </c>
      <c r="L241" s="395" t="str">
        <f>IF(K241="","",VLOOKUP(K241,JADUAL!$D$4:$E$5,2))</f>
        <v/>
      </c>
    </row>
    <row r="242" spans="1:12">
      <c r="A242" s="4">
        <v>231</v>
      </c>
      <c r="B242" s="239" t="str">
        <f>IF(OR(F242=0,F242=""),"",'DAFTAR PELAJAR'!B238)</f>
        <v/>
      </c>
      <c r="C242" s="240" t="str">
        <f>IF(OR(F242=0,F242=""),"",'DAFTAR PELAJAR'!C238)</f>
        <v/>
      </c>
      <c r="D242" s="245" t="str">
        <f>IF(OR(F242=0,F242=""),"",'DAFTAR PELAJAR'!D238)</f>
        <v/>
      </c>
      <c r="E242" s="240" t="str">
        <f>IF(OR(F242=0,F242=""),"",'DAFTAR PELAJAR'!E238)</f>
        <v/>
      </c>
      <c r="F242" s="242" t="str">
        <f>IF(OR('DAFTAR PELAJAR'!J238=0,'DAFTAR PELAJAR'!J238=""),"",'DAFTAR PELAJAR'!J238)</f>
        <v/>
      </c>
      <c r="G242" s="384" t="str">
        <f>IFERROR(AVERAGE('PB(TEORI)'!Q242,'PB(AMALI)'!Q242,'MARKAH PA+PB'!P243),"")</f>
        <v/>
      </c>
      <c r="H242" s="384" t="str">
        <f>IF(G242="","",VLOOKUP(G242,JADUAL!$D$4:$E$5,2))</f>
        <v/>
      </c>
      <c r="I242" s="384" t="str">
        <f>IFERROR(AVERAGE('PB(TEORI)'!AB242,'PB(AMALI)'!AB242,'MARKAH PA+PB'!Q243),"")</f>
        <v/>
      </c>
      <c r="J242" s="454" t="str">
        <f>IF(I242="","",VLOOKUP(I242,JADUAL!$D$4:$E$5,2))</f>
        <v/>
      </c>
      <c r="K242" s="483" t="str">
        <f>IFERROR(AVERAGE('PB(TEORI)'!AM242,'PB(AMALI)'!AM242,'MARKAH PA+PB'!R243),"")</f>
        <v/>
      </c>
      <c r="L242" s="395" t="str">
        <f>IF(K242="","",VLOOKUP(K242,JADUAL!$D$4:$E$5,2))</f>
        <v/>
      </c>
    </row>
    <row r="243" spans="1:12">
      <c r="A243" s="4">
        <v>232</v>
      </c>
      <c r="B243" s="239" t="str">
        <f>IF(OR(F243=0,F243=""),"",'DAFTAR PELAJAR'!B239)</f>
        <v/>
      </c>
      <c r="C243" s="240" t="str">
        <f>IF(OR(F243=0,F243=""),"",'DAFTAR PELAJAR'!C239)</f>
        <v/>
      </c>
      <c r="D243" s="245" t="str">
        <f>IF(OR(F243=0,F243=""),"",'DAFTAR PELAJAR'!D239)</f>
        <v/>
      </c>
      <c r="E243" s="240" t="str">
        <f>IF(OR(F243=0,F243=""),"",'DAFTAR PELAJAR'!E239)</f>
        <v/>
      </c>
      <c r="F243" s="242" t="str">
        <f>IF(OR('DAFTAR PELAJAR'!J239=0,'DAFTAR PELAJAR'!J239=""),"",'DAFTAR PELAJAR'!J239)</f>
        <v/>
      </c>
      <c r="G243" s="384" t="str">
        <f>IFERROR(AVERAGE('PB(TEORI)'!Q243,'PB(AMALI)'!Q243,'MARKAH PA+PB'!P244),"")</f>
        <v/>
      </c>
      <c r="H243" s="384" t="str">
        <f>IF(G243="","",VLOOKUP(G243,JADUAL!$D$4:$E$5,2))</f>
        <v/>
      </c>
      <c r="I243" s="384" t="str">
        <f>IFERROR(AVERAGE('PB(TEORI)'!AB243,'PB(AMALI)'!AB243,'MARKAH PA+PB'!Q244),"")</f>
        <v/>
      </c>
      <c r="J243" s="454" t="str">
        <f>IF(I243="","",VLOOKUP(I243,JADUAL!$D$4:$E$5,2))</f>
        <v/>
      </c>
      <c r="K243" s="483" t="str">
        <f>IFERROR(AVERAGE('PB(TEORI)'!AM243,'PB(AMALI)'!AM243,'MARKAH PA+PB'!R244),"")</f>
        <v/>
      </c>
      <c r="L243" s="395" t="str">
        <f>IF(K243="","",VLOOKUP(K243,JADUAL!$D$4:$E$5,2))</f>
        <v/>
      </c>
    </row>
    <row r="244" spans="1:12">
      <c r="A244" s="4">
        <v>233</v>
      </c>
      <c r="B244" s="239" t="str">
        <f>IF(OR(F244=0,F244=""),"",'DAFTAR PELAJAR'!B240)</f>
        <v/>
      </c>
      <c r="C244" s="240" t="str">
        <f>IF(OR(F244=0,F244=""),"",'DAFTAR PELAJAR'!C240)</f>
        <v/>
      </c>
      <c r="D244" s="245" t="str">
        <f>IF(OR(F244=0,F244=""),"",'DAFTAR PELAJAR'!D240)</f>
        <v/>
      </c>
      <c r="E244" s="240" t="str">
        <f>IF(OR(F244=0,F244=""),"",'DAFTAR PELAJAR'!E240)</f>
        <v/>
      </c>
      <c r="F244" s="242" t="str">
        <f>IF(OR('DAFTAR PELAJAR'!J240=0,'DAFTAR PELAJAR'!J240=""),"",'DAFTAR PELAJAR'!J240)</f>
        <v/>
      </c>
      <c r="G244" s="384" t="str">
        <f>IFERROR(AVERAGE('PB(TEORI)'!Q244,'PB(AMALI)'!Q244,'MARKAH PA+PB'!P245),"")</f>
        <v/>
      </c>
      <c r="H244" s="384" t="str">
        <f>IF(G244="","",VLOOKUP(G244,JADUAL!$D$4:$E$5,2))</f>
        <v/>
      </c>
      <c r="I244" s="384" t="str">
        <f>IFERROR(AVERAGE('PB(TEORI)'!AB244,'PB(AMALI)'!AB244,'MARKAH PA+PB'!Q245),"")</f>
        <v/>
      </c>
      <c r="J244" s="454" t="str">
        <f>IF(I244="","",VLOOKUP(I244,JADUAL!$D$4:$E$5,2))</f>
        <v/>
      </c>
      <c r="K244" s="483" t="str">
        <f>IFERROR(AVERAGE('PB(TEORI)'!AM244,'PB(AMALI)'!AM244,'MARKAH PA+PB'!R245),"")</f>
        <v/>
      </c>
      <c r="L244" s="395" t="str">
        <f>IF(K244="","",VLOOKUP(K244,JADUAL!$D$4:$E$5,2))</f>
        <v/>
      </c>
    </row>
    <row r="245" spans="1:12">
      <c r="A245" s="4">
        <v>234</v>
      </c>
      <c r="B245" s="239" t="str">
        <f>IF(OR(F245=0,F245=""),"",'DAFTAR PELAJAR'!B241)</f>
        <v/>
      </c>
      <c r="C245" s="240" t="str">
        <f>IF(OR(F245=0,F245=""),"",'DAFTAR PELAJAR'!C241)</f>
        <v/>
      </c>
      <c r="D245" s="245" t="str">
        <f>IF(OR(F245=0,F245=""),"",'DAFTAR PELAJAR'!D241)</f>
        <v/>
      </c>
      <c r="E245" s="240" t="str">
        <f>IF(OR(F245=0,F245=""),"",'DAFTAR PELAJAR'!E241)</f>
        <v/>
      </c>
      <c r="F245" s="242" t="str">
        <f>IF(OR('DAFTAR PELAJAR'!J241=0,'DAFTAR PELAJAR'!J241=""),"",'DAFTAR PELAJAR'!J241)</f>
        <v/>
      </c>
      <c r="G245" s="384" t="str">
        <f>IFERROR(AVERAGE('PB(TEORI)'!Q245,'PB(AMALI)'!Q245,'MARKAH PA+PB'!P246),"")</f>
        <v/>
      </c>
      <c r="H245" s="384" t="str">
        <f>IF(G245="","",VLOOKUP(G245,JADUAL!$D$4:$E$5,2))</f>
        <v/>
      </c>
      <c r="I245" s="384" t="str">
        <f>IFERROR(AVERAGE('PB(TEORI)'!AB245,'PB(AMALI)'!AB245,'MARKAH PA+PB'!Q246),"")</f>
        <v/>
      </c>
      <c r="J245" s="454" t="str">
        <f>IF(I245="","",VLOOKUP(I245,JADUAL!$D$4:$E$5,2))</f>
        <v/>
      </c>
      <c r="K245" s="483" t="str">
        <f>IFERROR(AVERAGE('PB(TEORI)'!AM245,'PB(AMALI)'!AM245,'MARKAH PA+PB'!R246),"")</f>
        <v/>
      </c>
      <c r="L245" s="395" t="str">
        <f>IF(K245="","",VLOOKUP(K245,JADUAL!$D$4:$E$5,2))</f>
        <v/>
      </c>
    </row>
    <row r="246" spans="1:12">
      <c r="A246" s="4">
        <v>235</v>
      </c>
      <c r="B246" s="239" t="str">
        <f>IF(OR(F246=0,F246=""),"",'DAFTAR PELAJAR'!B242)</f>
        <v/>
      </c>
      <c r="C246" s="240" t="str">
        <f>IF(OR(F246=0,F246=""),"",'DAFTAR PELAJAR'!C242)</f>
        <v/>
      </c>
      <c r="D246" s="245" t="str">
        <f>IF(OR(F246=0,F246=""),"",'DAFTAR PELAJAR'!D242)</f>
        <v/>
      </c>
      <c r="E246" s="240" t="str">
        <f>IF(OR(F246=0,F246=""),"",'DAFTAR PELAJAR'!E242)</f>
        <v/>
      </c>
      <c r="F246" s="242" t="str">
        <f>IF(OR('DAFTAR PELAJAR'!J242=0,'DAFTAR PELAJAR'!J242=""),"",'DAFTAR PELAJAR'!J242)</f>
        <v/>
      </c>
      <c r="G246" s="384" t="str">
        <f>IFERROR(AVERAGE('PB(TEORI)'!Q246,'PB(AMALI)'!Q246,'MARKAH PA+PB'!P247),"")</f>
        <v/>
      </c>
      <c r="H246" s="384" t="str">
        <f>IF(G246="","",VLOOKUP(G246,JADUAL!$D$4:$E$5,2))</f>
        <v/>
      </c>
      <c r="I246" s="384" t="str">
        <f>IFERROR(AVERAGE('PB(TEORI)'!AB246,'PB(AMALI)'!AB246,'MARKAH PA+PB'!Q247),"")</f>
        <v/>
      </c>
      <c r="J246" s="454" t="str">
        <f>IF(I246="","",VLOOKUP(I246,JADUAL!$D$4:$E$5,2))</f>
        <v/>
      </c>
      <c r="K246" s="483" t="str">
        <f>IFERROR(AVERAGE('PB(TEORI)'!AM246,'PB(AMALI)'!AM246,'MARKAH PA+PB'!R247),"")</f>
        <v/>
      </c>
      <c r="L246" s="395" t="str">
        <f>IF(K246="","",VLOOKUP(K246,JADUAL!$D$4:$E$5,2))</f>
        <v/>
      </c>
    </row>
    <row r="247" spans="1:12">
      <c r="A247" s="4">
        <v>236</v>
      </c>
      <c r="B247" s="239" t="str">
        <f>IF(OR(F247=0,F247=""),"",'DAFTAR PELAJAR'!B243)</f>
        <v/>
      </c>
      <c r="C247" s="240" t="str">
        <f>IF(OR(F247=0,F247=""),"",'DAFTAR PELAJAR'!C243)</f>
        <v/>
      </c>
      <c r="D247" s="245" t="str">
        <f>IF(OR(F247=0,F247=""),"",'DAFTAR PELAJAR'!D243)</f>
        <v/>
      </c>
      <c r="E247" s="240" t="str">
        <f>IF(OR(F247=0,F247=""),"",'DAFTAR PELAJAR'!E243)</f>
        <v/>
      </c>
      <c r="F247" s="242" t="str">
        <f>IF(OR('DAFTAR PELAJAR'!J243=0,'DAFTAR PELAJAR'!J243=""),"",'DAFTAR PELAJAR'!J243)</f>
        <v/>
      </c>
      <c r="G247" s="384" t="str">
        <f>IFERROR(AVERAGE('PB(TEORI)'!Q247,'PB(AMALI)'!Q247,'MARKAH PA+PB'!P248),"")</f>
        <v/>
      </c>
      <c r="H247" s="384" t="str">
        <f>IF(G247="","",VLOOKUP(G247,JADUAL!$D$4:$E$5,2))</f>
        <v/>
      </c>
      <c r="I247" s="384" t="str">
        <f>IFERROR(AVERAGE('PB(TEORI)'!AB247,'PB(AMALI)'!AB247,'MARKAH PA+PB'!Q248),"")</f>
        <v/>
      </c>
      <c r="J247" s="454" t="str">
        <f>IF(I247="","",VLOOKUP(I247,JADUAL!$D$4:$E$5,2))</f>
        <v/>
      </c>
      <c r="K247" s="483" t="str">
        <f>IFERROR(AVERAGE('PB(TEORI)'!AM247,'PB(AMALI)'!AM247,'MARKAH PA+PB'!R248),"")</f>
        <v/>
      </c>
      <c r="L247" s="395" t="str">
        <f>IF(K247="","",VLOOKUP(K247,JADUAL!$D$4:$E$5,2))</f>
        <v/>
      </c>
    </row>
    <row r="248" spans="1:12">
      <c r="A248" s="4">
        <v>237</v>
      </c>
      <c r="B248" s="239" t="str">
        <f>IF(OR(F248=0,F248=""),"",'DAFTAR PELAJAR'!B244)</f>
        <v/>
      </c>
      <c r="C248" s="240" t="str">
        <f>IF(OR(F248=0,F248=""),"",'DAFTAR PELAJAR'!C244)</f>
        <v/>
      </c>
      <c r="D248" s="245" t="str">
        <f>IF(OR(F248=0,F248=""),"",'DAFTAR PELAJAR'!D244)</f>
        <v/>
      </c>
      <c r="E248" s="240" t="str">
        <f>IF(OR(F248=0,F248=""),"",'DAFTAR PELAJAR'!E244)</f>
        <v/>
      </c>
      <c r="F248" s="242" t="str">
        <f>IF(OR('DAFTAR PELAJAR'!J244=0,'DAFTAR PELAJAR'!J244=""),"",'DAFTAR PELAJAR'!J244)</f>
        <v/>
      </c>
      <c r="G248" s="384" t="str">
        <f>IFERROR(AVERAGE('PB(TEORI)'!Q248,'PB(AMALI)'!Q248,'MARKAH PA+PB'!P249),"")</f>
        <v/>
      </c>
      <c r="H248" s="384" t="str">
        <f>IF(G248="","",VLOOKUP(G248,JADUAL!$D$4:$E$5,2))</f>
        <v/>
      </c>
      <c r="I248" s="384" t="str">
        <f>IFERROR(AVERAGE('PB(TEORI)'!AB248,'PB(AMALI)'!AB248,'MARKAH PA+PB'!Q249),"")</f>
        <v/>
      </c>
      <c r="J248" s="454" t="str">
        <f>IF(I248="","",VLOOKUP(I248,JADUAL!$D$4:$E$5,2))</f>
        <v/>
      </c>
      <c r="K248" s="483" t="str">
        <f>IFERROR(AVERAGE('PB(TEORI)'!AM248,'PB(AMALI)'!AM248,'MARKAH PA+PB'!R249),"")</f>
        <v/>
      </c>
      <c r="L248" s="395" t="str">
        <f>IF(K248="","",VLOOKUP(K248,JADUAL!$D$4:$E$5,2))</f>
        <v/>
      </c>
    </row>
    <row r="249" spans="1:12">
      <c r="A249" s="4">
        <v>238</v>
      </c>
      <c r="B249" s="239" t="str">
        <f>IF(OR(F249=0,F249=""),"",'DAFTAR PELAJAR'!B245)</f>
        <v/>
      </c>
      <c r="C249" s="240" t="str">
        <f>IF(OR(F249=0,F249=""),"",'DAFTAR PELAJAR'!C245)</f>
        <v/>
      </c>
      <c r="D249" s="245" t="str">
        <f>IF(OR(F249=0,F249=""),"",'DAFTAR PELAJAR'!D245)</f>
        <v/>
      </c>
      <c r="E249" s="240" t="str">
        <f>IF(OR(F249=0,F249=""),"",'DAFTAR PELAJAR'!E245)</f>
        <v/>
      </c>
      <c r="F249" s="242" t="str">
        <f>IF(OR('DAFTAR PELAJAR'!J245=0,'DAFTAR PELAJAR'!J245=""),"",'DAFTAR PELAJAR'!J245)</f>
        <v/>
      </c>
      <c r="G249" s="384" t="str">
        <f>IFERROR(AVERAGE('PB(TEORI)'!Q249,'PB(AMALI)'!Q249,'MARKAH PA+PB'!P250),"")</f>
        <v/>
      </c>
      <c r="H249" s="384" t="str">
        <f>IF(G249="","",VLOOKUP(G249,JADUAL!$D$4:$E$5,2))</f>
        <v/>
      </c>
      <c r="I249" s="384" t="str">
        <f>IFERROR(AVERAGE('PB(TEORI)'!AB249,'PB(AMALI)'!AB249,'MARKAH PA+PB'!Q250),"")</f>
        <v/>
      </c>
      <c r="J249" s="454" t="str">
        <f>IF(I249="","",VLOOKUP(I249,JADUAL!$D$4:$E$5,2))</f>
        <v/>
      </c>
      <c r="K249" s="483" t="str">
        <f>IFERROR(AVERAGE('PB(TEORI)'!AM249,'PB(AMALI)'!AM249,'MARKAH PA+PB'!R250),"")</f>
        <v/>
      </c>
      <c r="L249" s="395" t="str">
        <f>IF(K249="","",VLOOKUP(K249,JADUAL!$D$4:$E$5,2))</f>
        <v/>
      </c>
    </row>
    <row r="250" spans="1:12">
      <c r="A250" s="4">
        <v>239</v>
      </c>
      <c r="B250" s="239" t="str">
        <f>IF(OR(F250=0,F250=""),"",'DAFTAR PELAJAR'!B246)</f>
        <v/>
      </c>
      <c r="C250" s="240" t="str">
        <f>IF(OR(F250=0,F250=""),"",'DAFTAR PELAJAR'!C246)</f>
        <v/>
      </c>
      <c r="D250" s="245" t="str">
        <f>IF(OR(F250=0,F250=""),"",'DAFTAR PELAJAR'!D246)</f>
        <v/>
      </c>
      <c r="E250" s="240" t="str">
        <f>IF(OR(F250=0,F250=""),"",'DAFTAR PELAJAR'!E246)</f>
        <v/>
      </c>
      <c r="F250" s="242" t="str">
        <f>IF(OR('DAFTAR PELAJAR'!J246=0,'DAFTAR PELAJAR'!J246=""),"",'DAFTAR PELAJAR'!J246)</f>
        <v/>
      </c>
      <c r="G250" s="384" t="str">
        <f>IFERROR(AVERAGE('PB(TEORI)'!Q250,'PB(AMALI)'!Q250,'MARKAH PA+PB'!P251),"")</f>
        <v/>
      </c>
      <c r="H250" s="384" t="str">
        <f>IF(G250="","",VLOOKUP(G250,JADUAL!$D$4:$E$5,2))</f>
        <v/>
      </c>
      <c r="I250" s="384" t="str">
        <f>IFERROR(AVERAGE('PB(TEORI)'!AB250,'PB(AMALI)'!AB250,'MARKAH PA+PB'!Q251),"")</f>
        <v/>
      </c>
      <c r="J250" s="454" t="str">
        <f>IF(I250="","",VLOOKUP(I250,JADUAL!$D$4:$E$5,2))</f>
        <v/>
      </c>
      <c r="K250" s="483" t="str">
        <f>IFERROR(AVERAGE('PB(TEORI)'!AM250,'PB(AMALI)'!AM250,'MARKAH PA+PB'!R251),"")</f>
        <v/>
      </c>
      <c r="L250" s="395" t="str">
        <f>IF(K250="","",VLOOKUP(K250,JADUAL!$D$4:$E$5,2))</f>
        <v/>
      </c>
    </row>
    <row r="251" spans="1:12">
      <c r="A251" s="4">
        <v>240</v>
      </c>
      <c r="B251" s="239" t="str">
        <f>IF(OR(F251=0,F251=""),"",'DAFTAR PELAJAR'!B247)</f>
        <v/>
      </c>
      <c r="C251" s="240" t="str">
        <f>IF(OR(F251=0,F251=""),"",'DAFTAR PELAJAR'!C247)</f>
        <v/>
      </c>
      <c r="D251" s="245" t="str">
        <f>IF(OR(F251=0,F251=""),"",'DAFTAR PELAJAR'!D247)</f>
        <v/>
      </c>
      <c r="E251" s="240" t="str">
        <f>IF(OR(F251=0,F251=""),"",'DAFTAR PELAJAR'!E247)</f>
        <v/>
      </c>
      <c r="F251" s="242" t="str">
        <f>IF(OR('DAFTAR PELAJAR'!J247=0,'DAFTAR PELAJAR'!J247=""),"",'DAFTAR PELAJAR'!J247)</f>
        <v/>
      </c>
      <c r="G251" s="384" t="str">
        <f>IFERROR(AVERAGE('PB(TEORI)'!Q251,'PB(AMALI)'!Q251,'MARKAH PA+PB'!P252),"")</f>
        <v/>
      </c>
      <c r="H251" s="384" t="str">
        <f>IF(G251="","",VLOOKUP(G251,JADUAL!$D$4:$E$5,2))</f>
        <v/>
      </c>
      <c r="I251" s="384" t="str">
        <f>IFERROR(AVERAGE('PB(TEORI)'!AB251,'PB(AMALI)'!AB251,'MARKAH PA+PB'!Q252),"")</f>
        <v/>
      </c>
      <c r="J251" s="454" t="str">
        <f>IF(I251="","",VLOOKUP(I251,JADUAL!$D$4:$E$5,2))</f>
        <v/>
      </c>
      <c r="K251" s="483" t="str">
        <f>IFERROR(AVERAGE('PB(TEORI)'!AM251,'PB(AMALI)'!AM251,'MARKAH PA+PB'!R252),"")</f>
        <v/>
      </c>
      <c r="L251" s="395" t="str">
        <f>IF(K251="","",VLOOKUP(K251,JADUAL!$D$4:$E$5,2))</f>
        <v/>
      </c>
    </row>
    <row r="252" spans="1:12">
      <c r="A252" s="4">
        <v>241</v>
      </c>
      <c r="B252" s="239" t="str">
        <f>IF(OR(F252=0,F252=""),"",'DAFTAR PELAJAR'!B248)</f>
        <v/>
      </c>
      <c r="C252" s="240" t="str">
        <f>IF(OR(F252=0,F252=""),"",'DAFTAR PELAJAR'!C248)</f>
        <v/>
      </c>
      <c r="D252" s="245" t="str">
        <f>IF(OR(F252=0,F252=""),"",'DAFTAR PELAJAR'!D248)</f>
        <v/>
      </c>
      <c r="E252" s="240" t="str">
        <f>IF(OR(F252=0,F252=""),"",'DAFTAR PELAJAR'!E248)</f>
        <v/>
      </c>
      <c r="F252" s="242" t="str">
        <f>IF(OR('DAFTAR PELAJAR'!J248=0,'DAFTAR PELAJAR'!J248=""),"",'DAFTAR PELAJAR'!J248)</f>
        <v/>
      </c>
      <c r="G252" s="384" t="str">
        <f>IFERROR(AVERAGE('PB(TEORI)'!Q252,'PB(AMALI)'!Q252,'MARKAH PA+PB'!P253),"")</f>
        <v/>
      </c>
      <c r="H252" s="384" t="str">
        <f>IF(G252="","",VLOOKUP(G252,JADUAL!$D$4:$E$5,2))</f>
        <v/>
      </c>
      <c r="I252" s="384" t="str">
        <f>IFERROR(AVERAGE('PB(TEORI)'!AB252,'PB(AMALI)'!AB252,'MARKAH PA+PB'!Q253),"")</f>
        <v/>
      </c>
      <c r="J252" s="454" t="str">
        <f>IF(I252="","",VLOOKUP(I252,JADUAL!$D$4:$E$5,2))</f>
        <v/>
      </c>
      <c r="K252" s="483" t="str">
        <f>IFERROR(AVERAGE('PB(TEORI)'!AM252,'PB(AMALI)'!AM252,'MARKAH PA+PB'!R253),"")</f>
        <v/>
      </c>
      <c r="L252" s="395" t="str">
        <f>IF(K252="","",VLOOKUP(K252,JADUAL!$D$4:$E$5,2))</f>
        <v/>
      </c>
    </row>
    <row r="253" spans="1:12">
      <c r="A253" s="4">
        <v>242</v>
      </c>
      <c r="B253" s="239" t="str">
        <f>IF(OR(F253=0,F253=""),"",'DAFTAR PELAJAR'!B249)</f>
        <v/>
      </c>
      <c r="C253" s="240" t="str">
        <f>IF(OR(F253=0,F253=""),"",'DAFTAR PELAJAR'!C249)</f>
        <v/>
      </c>
      <c r="D253" s="245" t="str">
        <f>IF(OR(F253=0,F253=""),"",'DAFTAR PELAJAR'!D249)</f>
        <v/>
      </c>
      <c r="E253" s="240" t="str">
        <f>IF(OR(F253=0,F253=""),"",'DAFTAR PELAJAR'!E249)</f>
        <v/>
      </c>
      <c r="F253" s="242" t="str">
        <f>IF(OR('DAFTAR PELAJAR'!J249=0,'DAFTAR PELAJAR'!J249=""),"",'DAFTAR PELAJAR'!J249)</f>
        <v/>
      </c>
      <c r="G253" s="384" t="str">
        <f>IFERROR(AVERAGE('PB(TEORI)'!Q253,'PB(AMALI)'!Q253,'MARKAH PA+PB'!P254),"")</f>
        <v/>
      </c>
      <c r="H253" s="384" t="str">
        <f>IF(G253="","",VLOOKUP(G253,JADUAL!$D$4:$E$5,2))</f>
        <v/>
      </c>
      <c r="I253" s="384" t="str">
        <f>IFERROR(AVERAGE('PB(TEORI)'!AB253,'PB(AMALI)'!AB253,'MARKAH PA+PB'!Q254),"")</f>
        <v/>
      </c>
      <c r="J253" s="454" t="str">
        <f>IF(I253="","",VLOOKUP(I253,JADUAL!$D$4:$E$5,2))</f>
        <v/>
      </c>
      <c r="K253" s="483" t="str">
        <f>IFERROR(AVERAGE('PB(TEORI)'!AM253,'PB(AMALI)'!AM253,'MARKAH PA+PB'!R254),"")</f>
        <v/>
      </c>
      <c r="L253" s="395" t="str">
        <f>IF(K253="","",VLOOKUP(K253,JADUAL!$D$4:$E$5,2))</f>
        <v/>
      </c>
    </row>
    <row r="254" spans="1:12">
      <c r="A254" s="4">
        <v>243</v>
      </c>
      <c r="B254" s="239" t="str">
        <f>IF(OR(F254=0,F254=""),"",'DAFTAR PELAJAR'!B250)</f>
        <v/>
      </c>
      <c r="C254" s="240" t="str">
        <f>IF(OR(F254=0,F254=""),"",'DAFTAR PELAJAR'!C250)</f>
        <v/>
      </c>
      <c r="D254" s="245" t="str">
        <f>IF(OR(F254=0,F254=""),"",'DAFTAR PELAJAR'!D250)</f>
        <v/>
      </c>
      <c r="E254" s="240" t="str">
        <f>IF(OR(F254=0,F254=""),"",'DAFTAR PELAJAR'!E250)</f>
        <v/>
      </c>
      <c r="F254" s="242" t="str">
        <f>IF(OR('DAFTAR PELAJAR'!J250=0,'DAFTAR PELAJAR'!J250=""),"",'DAFTAR PELAJAR'!J250)</f>
        <v/>
      </c>
      <c r="G254" s="384" t="str">
        <f>IFERROR(AVERAGE('PB(TEORI)'!Q254,'PB(AMALI)'!Q254,'MARKAH PA+PB'!P255),"")</f>
        <v/>
      </c>
      <c r="H254" s="384" t="str">
        <f>IF(G254="","",VLOOKUP(G254,JADUAL!$D$4:$E$5,2))</f>
        <v/>
      </c>
      <c r="I254" s="384" t="str">
        <f>IFERROR(AVERAGE('PB(TEORI)'!AB254,'PB(AMALI)'!AB254,'MARKAH PA+PB'!Q255),"")</f>
        <v/>
      </c>
      <c r="J254" s="454" t="str">
        <f>IF(I254="","",VLOOKUP(I254,JADUAL!$D$4:$E$5,2))</f>
        <v/>
      </c>
      <c r="K254" s="483" t="str">
        <f>IFERROR(AVERAGE('PB(TEORI)'!AM254,'PB(AMALI)'!AM254,'MARKAH PA+PB'!R255),"")</f>
        <v/>
      </c>
      <c r="L254" s="395" t="str">
        <f>IF(K254="","",VLOOKUP(K254,JADUAL!$D$4:$E$5,2))</f>
        <v/>
      </c>
    </row>
    <row r="255" spans="1:12">
      <c r="A255" s="4">
        <v>244</v>
      </c>
      <c r="B255" s="239" t="str">
        <f>IF(OR(F255=0,F255=""),"",'DAFTAR PELAJAR'!B251)</f>
        <v/>
      </c>
      <c r="C255" s="240" t="str">
        <f>IF(OR(F255=0,F255=""),"",'DAFTAR PELAJAR'!C251)</f>
        <v/>
      </c>
      <c r="D255" s="245" t="str">
        <f>IF(OR(F255=0,F255=""),"",'DAFTAR PELAJAR'!D251)</f>
        <v/>
      </c>
      <c r="E255" s="240" t="str">
        <f>IF(OR(F255=0,F255=""),"",'DAFTAR PELAJAR'!E251)</f>
        <v/>
      </c>
      <c r="F255" s="242" t="str">
        <f>IF(OR('DAFTAR PELAJAR'!J251=0,'DAFTAR PELAJAR'!J251=""),"",'DAFTAR PELAJAR'!J251)</f>
        <v/>
      </c>
      <c r="G255" s="384" t="str">
        <f>IFERROR(AVERAGE('PB(TEORI)'!Q255,'PB(AMALI)'!Q255,'MARKAH PA+PB'!P256),"")</f>
        <v/>
      </c>
      <c r="H255" s="384" t="str">
        <f>IF(G255="","",VLOOKUP(G255,JADUAL!$D$4:$E$5,2))</f>
        <v/>
      </c>
      <c r="I255" s="384" t="str">
        <f>IFERROR(AVERAGE('PB(TEORI)'!AB255,'PB(AMALI)'!AB255,'MARKAH PA+PB'!Q256),"")</f>
        <v/>
      </c>
      <c r="J255" s="454" t="str">
        <f>IF(I255="","",VLOOKUP(I255,JADUAL!$D$4:$E$5,2))</f>
        <v/>
      </c>
      <c r="K255" s="483" t="str">
        <f>IFERROR(AVERAGE('PB(TEORI)'!AM255,'PB(AMALI)'!AM255,'MARKAH PA+PB'!R256),"")</f>
        <v/>
      </c>
      <c r="L255" s="395" t="str">
        <f>IF(K255="","",VLOOKUP(K255,JADUAL!$D$4:$E$5,2))</f>
        <v/>
      </c>
    </row>
    <row r="256" spans="1:12">
      <c r="A256" s="4">
        <v>245</v>
      </c>
      <c r="B256" s="239" t="str">
        <f>IF(OR(F256=0,F256=""),"",'DAFTAR PELAJAR'!B252)</f>
        <v/>
      </c>
      <c r="C256" s="240" t="str">
        <f>IF(OR(F256=0,F256=""),"",'DAFTAR PELAJAR'!C252)</f>
        <v/>
      </c>
      <c r="D256" s="245" t="str">
        <f>IF(OR(F256=0,F256=""),"",'DAFTAR PELAJAR'!D252)</f>
        <v/>
      </c>
      <c r="E256" s="240" t="str">
        <f>IF(OR(F256=0,F256=""),"",'DAFTAR PELAJAR'!E252)</f>
        <v/>
      </c>
      <c r="F256" s="242" t="str">
        <f>IF(OR('DAFTAR PELAJAR'!J252=0,'DAFTAR PELAJAR'!J252=""),"",'DAFTAR PELAJAR'!J252)</f>
        <v/>
      </c>
      <c r="G256" s="384" t="str">
        <f>IFERROR(AVERAGE('PB(TEORI)'!Q256,'PB(AMALI)'!Q256,'MARKAH PA+PB'!P257),"")</f>
        <v/>
      </c>
      <c r="H256" s="384" t="str">
        <f>IF(G256="","",VLOOKUP(G256,JADUAL!$D$4:$E$5,2))</f>
        <v/>
      </c>
      <c r="I256" s="384" t="str">
        <f>IFERROR(AVERAGE('PB(TEORI)'!AB256,'PB(AMALI)'!AB256,'MARKAH PA+PB'!Q257),"")</f>
        <v/>
      </c>
      <c r="J256" s="454" t="str">
        <f>IF(I256="","",VLOOKUP(I256,JADUAL!$D$4:$E$5,2))</f>
        <v/>
      </c>
      <c r="K256" s="483" t="str">
        <f>IFERROR(AVERAGE('PB(TEORI)'!AM256,'PB(AMALI)'!AM256,'MARKAH PA+PB'!R257),"")</f>
        <v/>
      </c>
      <c r="L256" s="395" t="str">
        <f>IF(K256="","",VLOOKUP(K256,JADUAL!$D$4:$E$5,2))</f>
        <v/>
      </c>
    </row>
    <row r="257" spans="1:14">
      <c r="A257" s="4">
        <v>246</v>
      </c>
      <c r="B257" s="239" t="str">
        <f>IF(OR(F257=0,F257=""),"",'DAFTAR PELAJAR'!B253)</f>
        <v/>
      </c>
      <c r="C257" s="240" t="str">
        <f>IF(OR(F257=0,F257=""),"",'DAFTAR PELAJAR'!C253)</f>
        <v/>
      </c>
      <c r="D257" s="245" t="str">
        <f>IF(OR(F257=0,F257=""),"",'DAFTAR PELAJAR'!D253)</f>
        <v/>
      </c>
      <c r="E257" s="240" t="str">
        <f>IF(OR(F257=0,F257=""),"",'DAFTAR PELAJAR'!E253)</f>
        <v/>
      </c>
      <c r="F257" s="242" t="str">
        <f>IF(OR('DAFTAR PELAJAR'!J253=0,'DAFTAR PELAJAR'!J253=""),"",'DAFTAR PELAJAR'!J253)</f>
        <v/>
      </c>
      <c r="G257" s="384" t="str">
        <f>IFERROR(AVERAGE('PB(TEORI)'!Q257,'PB(AMALI)'!Q257,'MARKAH PA+PB'!P258),"")</f>
        <v/>
      </c>
      <c r="H257" s="384" t="str">
        <f>IF(G257="","",VLOOKUP(G257,JADUAL!$D$4:$E$5,2))</f>
        <v/>
      </c>
      <c r="I257" s="384" t="str">
        <f>IFERROR(AVERAGE('PB(TEORI)'!AB257,'PB(AMALI)'!AB257,'MARKAH PA+PB'!Q258),"")</f>
        <v/>
      </c>
      <c r="J257" s="454" t="str">
        <f>IF(I257="","",VLOOKUP(I257,JADUAL!$D$4:$E$5,2))</f>
        <v/>
      </c>
      <c r="K257" s="483" t="str">
        <f>IFERROR(AVERAGE('PB(TEORI)'!AM257,'PB(AMALI)'!AM257,'MARKAH PA+PB'!R258),"")</f>
        <v/>
      </c>
      <c r="L257" s="395" t="str">
        <f>IF(K257="","",VLOOKUP(K257,JADUAL!$D$4:$E$5,2))</f>
        <v/>
      </c>
    </row>
    <row r="258" spans="1:14">
      <c r="A258" s="4">
        <v>247</v>
      </c>
      <c r="B258" s="239" t="str">
        <f>IF(OR(F258=0,F258=""),"",'DAFTAR PELAJAR'!B254)</f>
        <v/>
      </c>
      <c r="C258" s="240" t="str">
        <f>IF(OR(F258=0,F258=""),"",'DAFTAR PELAJAR'!C254)</f>
        <v/>
      </c>
      <c r="D258" s="245" t="str">
        <f>IF(OR(F258=0,F258=""),"",'DAFTAR PELAJAR'!D254)</f>
        <v/>
      </c>
      <c r="E258" s="240" t="str">
        <f>IF(OR(F258=0,F258=""),"",'DAFTAR PELAJAR'!E254)</f>
        <v/>
      </c>
      <c r="F258" s="242" t="str">
        <f>IF(OR('DAFTAR PELAJAR'!J254=0,'DAFTAR PELAJAR'!J254=""),"",'DAFTAR PELAJAR'!J254)</f>
        <v/>
      </c>
      <c r="G258" s="384" t="str">
        <f>IFERROR(AVERAGE('PB(TEORI)'!Q258,'PB(AMALI)'!Q258,'MARKAH PA+PB'!P259),"")</f>
        <v/>
      </c>
      <c r="H258" s="384" t="str">
        <f>IF(G258="","",VLOOKUP(G258,JADUAL!$D$4:$E$5,2))</f>
        <v/>
      </c>
      <c r="I258" s="384" t="str">
        <f>IFERROR(AVERAGE('PB(TEORI)'!AB258,'PB(AMALI)'!AB258,'MARKAH PA+PB'!Q259),"")</f>
        <v/>
      </c>
      <c r="J258" s="454" t="str">
        <f>IF(I258="","",VLOOKUP(I258,JADUAL!$D$4:$E$5,2))</f>
        <v/>
      </c>
      <c r="K258" s="483" t="str">
        <f>IFERROR(AVERAGE('PB(TEORI)'!AM258,'PB(AMALI)'!AM258,'MARKAH PA+PB'!R259),"")</f>
        <v/>
      </c>
      <c r="L258" s="395" t="str">
        <f>IF(K258="","",VLOOKUP(K258,JADUAL!$D$4:$E$5,2))</f>
        <v/>
      </c>
    </row>
    <row r="259" spans="1:14">
      <c r="A259" s="4">
        <v>248</v>
      </c>
      <c r="B259" s="239" t="str">
        <f>IF(OR(F259=0,F259=""),"",'DAFTAR PELAJAR'!B255)</f>
        <v/>
      </c>
      <c r="C259" s="240" t="str">
        <f>IF(OR(F259=0,F259=""),"",'DAFTAR PELAJAR'!C255)</f>
        <v/>
      </c>
      <c r="D259" s="245" t="str">
        <f>IF(OR(F259=0,F259=""),"",'DAFTAR PELAJAR'!D255)</f>
        <v/>
      </c>
      <c r="E259" s="240" t="str">
        <f>IF(OR(F259=0,F259=""),"",'DAFTAR PELAJAR'!E255)</f>
        <v/>
      </c>
      <c r="F259" s="242" t="str">
        <f>IF(OR('DAFTAR PELAJAR'!J255=0,'DAFTAR PELAJAR'!J255=""),"",'DAFTAR PELAJAR'!J255)</f>
        <v/>
      </c>
      <c r="G259" s="384" t="str">
        <f>IFERROR(AVERAGE('PB(TEORI)'!Q259,'PB(AMALI)'!Q259,'MARKAH PA+PB'!P260),"")</f>
        <v/>
      </c>
      <c r="H259" s="384" t="str">
        <f>IF(G259="","",VLOOKUP(G259,JADUAL!$D$4:$E$5,2))</f>
        <v/>
      </c>
      <c r="I259" s="384" t="str">
        <f>IFERROR(AVERAGE('PB(TEORI)'!AB259,'PB(AMALI)'!AB259,'MARKAH PA+PB'!Q260),"")</f>
        <v/>
      </c>
      <c r="J259" s="454" t="str">
        <f>IF(I259="","",VLOOKUP(I259,JADUAL!$D$4:$E$5,2))</f>
        <v/>
      </c>
      <c r="K259" s="483" t="str">
        <f>IFERROR(AVERAGE('PB(TEORI)'!AM259,'PB(AMALI)'!AM259,'MARKAH PA+PB'!R260),"")</f>
        <v/>
      </c>
      <c r="L259" s="395" t="str">
        <f>IF(K259="","",VLOOKUP(K259,JADUAL!$D$4:$E$5,2))</f>
        <v/>
      </c>
    </row>
    <row r="260" spans="1:14">
      <c r="A260" s="4">
        <v>249</v>
      </c>
      <c r="B260" s="239" t="str">
        <f>IF(OR(F260=0,F260=""),"",'DAFTAR PELAJAR'!B256)</f>
        <v/>
      </c>
      <c r="C260" s="240" t="str">
        <f>IF(OR(F260=0,F260=""),"",'DAFTAR PELAJAR'!C256)</f>
        <v/>
      </c>
      <c r="D260" s="245" t="str">
        <f>IF(OR(F260=0,F260=""),"",'DAFTAR PELAJAR'!D256)</f>
        <v/>
      </c>
      <c r="E260" s="240" t="str">
        <f>IF(OR(F260=0,F260=""),"",'DAFTAR PELAJAR'!E256)</f>
        <v/>
      </c>
      <c r="F260" s="242" t="str">
        <f>IF(OR('DAFTAR PELAJAR'!J256=0,'DAFTAR PELAJAR'!J256=""),"",'DAFTAR PELAJAR'!J256)</f>
        <v/>
      </c>
      <c r="G260" s="384" t="str">
        <f>IFERROR(AVERAGE('PB(TEORI)'!Q260,'PB(AMALI)'!Q260,'MARKAH PA+PB'!P261),"")</f>
        <v/>
      </c>
      <c r="H260" s="384" t="str">
        <f>IF(G260="","",VLOOKUP(G260,JADUAL!$D$4:$E$5,2))</f>
        <v/>
      </c>
      <c r="I260" s="384" t="str">
        <f>IFERROR(AVERAGE('PB(TEORI)'!AB260,'PB(AMALI)'!AB260,'MARKAH PA+PB'!Q261),"")</f>
        <v/>
      </c>
      <c r="J260" s="454" t="str">
        <f>IF(I260="","",VLOOKUP(I260,JADUAL!$D$4:$E$5,2))</f>
        <v/>
      </c>
      <c r="K260" s="483" t="str">
        <f>IFERROR(AVERAGE('PB(TEORI)'!AM260,'PB(AMALI)'!AM260,'MARKAH PA+PB'!R261),"")</f>
        <v/>
      </c>
      <c r="L260" s="395" t="str">
        <f>IF(K260="","",VLOOKUP(K260,JADUAL!$D$4:$E$5,2))</f>
        <v/>
      </c>
    </row>
    <row r="261" spans="1:14" ht="16.5" thickBot="1">
      <c r="A261" s="4">
        <v>250</v>
      </c>
      <c r="B261" s="246" t="str">
        <f>IF(OR(F261=0,F261=""),"",'DAFTAR PELAJAR'!B257)</f>
        <v/>
      </c>
      <c r="C261" s="247" t="str">
        <f>IF(OR(F261=0,F261=""),"",'DAFTAR PELAJAR'!C257)</f>
        <v/>
      </c>
      <c r="D261" s="248" t="str">
        <f>IF(OR(F261=0,F261=""),"",'DAFTAR PELAJAR'!D257)</f>
        <v/>
      </c>
      <c r="E261" s="247" t="str">
        <f>IF(OR(F261=0,F261=""),"",'DAFTAR PELAJAR'!E257)</f>
        <v/>
      </c>
      <c r="F261" s="271" t="str">
        <f>IF(OR('DAFTAR PELAJAR'!J257=0,'DAFTAR PELAJAR'!J257=""),"",'DAFTAR PELAJAR'!J257)</f>
        <v/>
      </c>
      <c r="G261" s="249" t="str">
        <f>IFERROR(AVERAGE('PB(TEORI)'!Q261,'PB(AMALI)'!Q261,'MARKAH PA+PB'!P262),"")</f>
        <v/>
      </c>
      <c r="H261" s="249" t="str">
        <f>IF(G261="","",VLOOKUP(G261,JADUAL!$D$4:$E$5,2))</f>
        <v/>
      </c>
      <c r="I261" s="249" t="str">
        <f>IFERROR(AVERAGE('PB(TEORI)'!AB261,'PB(AMALI)'!AB261,'MARKAH PA+PB'!Q262),"")</f>
        <v/>
      </c>
      <c r="J261" s="455" t="str">
        <f>IF(I261="","",VLOOKUP(I261,JADUAL!$D$4:$E$5,2))</f>
        <v/>
      </c>
      <c r="K261" s="484" t="str">
        <f>IFERROR(AVERAGE('PB(TEORI)'!AM261,'PB(AMALI)'!AM261,'MARKAH PA+PB'!R262),"")</f>
        <v/>
      </c>
      <c r="L261" s="396" t="str">
        <f>IF(K261="","",VLOOKUP(K261,JADUAL!$D$4:$E$5,2))</f>
        <v/>
      </c>
    </row>
    <row r="262" spans="1:14" ht="10.15" customHeight="1" thickBot="1">
      <c r="A262" s="153"/>
      <c r="B262" s="343"/>
      <c r="C262" s="343"/>
      <c r="D262" s="343"/>
      <c r="E262" s="343"/>
      <c r="F262" s="343"/>
      <c r="G262" s="343"/>
      <c r="H262" s="343"/>
      <c r="I262" s="343"/>
      <c r="J262" s="343"/>
      <c r="K262" s="447"/>
    </row>
    <row r="263" spans="1:14" s="261" customFormat="1" ht="30" customHeight="1">
      <c r="A263" s="391"/>
      <c r="B263" s="668" t="s">
        <v>154</v>
      </c>
      <c r="C263" s="668"/>
      <c r="D263" s="668"/>
      <c r="E263" s="668"/>
      <c r="F263" s="430"/>
      <c r="G263" s="498" t="str">
        <f>IFERROR(AVERAGE(G12:G261),"")</f>
        <v/>
      </c>
      <c r="H263" s="645"/>
      <c r="I263" s="498" t="str">
        <f>IFERROR(AVERAGE(I12:I261),"")</f>
        <v/>
      </c>
      <c r="J263" s="721" t="str">
        <f>IFERROR(AVERAGE(#REF!),"")</f>
        <v/>
      </c>
      <c r="K263" s="499" t="str">
        <f>IFERROR(AVERAGE(K12:K261),"")</f>
        <v/>
      </c>
      <c r="L263" s="724" t="str">
        <f>IFERROR(AVERAGE(#REF!),"")</f>
        <v/>
      </c>
    </row>
    <row r="264" spans="1:14" s="261" customFormat="1" ht="30" customHeight="1">
      <c r="A264" s="6"/>
      <c r="B264" s="729" t="str">
        <f>CONCATENATE("BILANGAN PELAJAR YANG MEMPEROLEHI MARKAH LEBIH DARI"," ","50%"," ","(SETIAP PENTAKSIRAN)")</f>
        <v>BILANGAN PELAJAR YANG MEMPEROLEHI MARKAH LEBIH DARI 50% (SETIAP PENTAKSIRAN)</v>
      </c>
      <c r="C264" s="729"/>
      <c r="D264" s="729"/>
      <c r="E264" s="729"/>
      <c r="F264" s="383"/>
      <c r="G264" s="448" t="str">
        <f>IFERROR(AVERAGE('PB(TEORI)'!Q265,'PB(AMALI)'!Q265,'MARKAH PA+PB'!P265),"")</f>
        <v/>
      </c>
      <c r="H264" s="719"/>
      <c r="I264" s="448" t="str">
        <f>IFERROR(AVERAGE('PB(TEORI)'!S265,'PB(AMALI)'!S265,'MARKAH PA+PB'!R265),"")</f>
        <v/>
      </c>
      <c r="J264" s="722"/>
      <c r="K264" s="448" t="str">
        <f>IFERROR(AVERAGE('PB(TEORI)'!AM265,'PB(AMALI)'!AM265,'MARKAH PA+PB'!R266),"")</f>
        <v/>
      </c>
      <c r="L264" s="725"/>
    </row>
    <row r="265" spans="1:14" s="261" customFormat="1" ht="30" customHeight="1">
      <c r="A265" s="424"/>
      <c r="B265" s="730" t="s">
        <v>55</v>
      </c>
      <c r="C265" s="730"/>
      <c r="D265" s="730"/>
      <c r="E265" s="730"/>
      <c r="F265" s="431"/>
      <c r="G265" s="449" t="str">
        <f>IFERROR(AVERAGE('PB(TEORI)'!Q267,'PB(AMALI)'!Q267,'MARKAH PA+PB'!P267),"")</f>
        <v/>
      </c>
      <c r="H265" s="719"/>
      <c r="I265" s="449" t="str">
        <f>IFERROR(AVERAGE('PB(TEORI)'!S267,'PB(AMALI)'!S267,'MARKAH PA+PB'!R267),"")</f>
        <v/>
      </c>
      <c r="J265" s="722"/>
      <c r="K265" s="449" t="str">
        <f>IFERROR(AVERAGE('PB(TEORI)'!AM267,'PB(AMALI)'!AM267,'MARKAH PA+PB'!R267),"")</f>
        <v/>
      </c>
      <c r="L265" s="725"/>
    </row>
    <row r="266" spans="1:14" s="257" customFormat="1" ht="28.15" customHeight="1" thickBot="1">
      <c r="A266" s="8"/>
      <c r="B266" s="427"/>
      <c r="C266" s="428"/>
      <c r="D266" s="429"/>
      <c r="E266" s="428"/>
      <c r="F266" s="432"/>
      <c r="G266" s="452" t="str">
        <f>IF(G265="","",VLOOKUP(G265,RUMUSANCLO,2))</f>
        <v/>
      </c>
      <c r="H266" s="720"/>
      <c r="I266" s="452" t="str">
        <f>IF(I265="","",VLOOKUP(I265,RUMUSANCLO,2))</f>
        <v/>
      </c>
      <c r="J266" s="723"/>
      <c r="K266" s="450" t="str">
        <f>IF(K265="","",VLOOKUP(K265,RUMUSANCLO,2))</f>
        <v/>
      </c>
      <c r="L266" s="726"/>
    </row>
    <row r="267" spans="1:14" s="257" customFormat="1">
      <c r="A267" s="11"/>
      <c r="B267" s="229"/>
      <c r="C267" s="346"/>
      <c r="D267" s="302"/>
      <c r="E267" s="346"/>
      <c r="F267" s="346"/>
      <c r="G267" s="346"/>
      <c r="H267" s="346"/>
      <c r="I267" s="346"/>
      <c r="J267" s="159"/>
      <c r="K267" s="404"/>
      <c r="L267" s="399"/>
    </row>
    <row r="268" spans="1:14" s="257" customFormat="1">
      <c r="A268" s="11"/>
      <c r="B268" s="303"/>
      <c r="C268" s="304"/>
      <c r="D268" s="305"/>
      <c r="E268" s="346"/>
      <c r="F268" s="346"/>
      <c r="G268" s="346"/>
      <c r="H268" s="346"/>
      <c r="I268" s="346"/>
      <c r="J268" s="159"/>
      <c r="K268" s="404"/>
      <c r="L268" s="399"/>
    </row>
    <row r="269" spans="1:14" s="257" customFormat="1">
      <c r="A269" s="11"/>
      <c r="B269" s="304"/>
      <c r="C269" s="305"/>
      <c r="E269" s="346"/>
      <c r="F269" s="346"/>
      <c r="G269" s="346"/>
      <c r="H269" s="346"/>
      <c r="I269" s="346"/>
      <c r="J269" s="159"/>
      <c r="K269" s="446"/>
      <c r="L269" s="399"/>
    </row>
    <row r="270" spans="1:14">
      <c r="A270" s="11"/>
      <c r="B270" s="304"/>
      <c r="C270" s="305"/>
      <c r="D270" s="305"/>
      <c r="E270" s="346"/>
      <c r="F270" s="346"/>
      <c r="G270" s="346"/>
      <c r="H270" s="346"/>
      <c r="I270" s="346"/>
      <c r="J270" s="159"/>
      <c r="K270" s="446"/>
      <c r="L270" s="399"/>
    </row>
    <row r="271" spans="1:14" s="261" customFormat="1">
      <c r="A271" s="11"/>
      <c r="B271" s="304"/>
      <c r="C271" s="257"/>
      <c r="D271" s="305"/>
      <c r="E271" s="254"/>
      <c r="F271" s="254"/>
      <c r="G271" s="254"/>
      <c r="H271" s="254"/>
      <c r="I271" s="254"/>
      <c r="J271" s="159"/>
      <c r="K271" s="451"/>
      <c r="L271" s="392"/>
      <c r="M271" s="13"/>
      <c r="N271" s="13"/>
    </row>
    <row r="272" spans="1:14" s="261" customFormat="1">
      <c r="A272" s="11"/>
      <c r="B272" s="304"/>
      <c r="C272" s="305"/>
      <c r="D272" s="257"/>
      <c r="E272" s="307"/>
      <c r="F272" s="307"/>
      <c r="G272" s="307"/>
      <c r="H272" s="307"/>
      <c r="I272" s="307"/>
      <c r="J272" s="254"/>
      <c r="K272" s="393"/>
      <c r="L272" s="392"/>
      <c r="M272" s="13"/>
      <c r="N272" s="13"/>
    </row>
    <row r="273" spans="1:14" s="261" customFormat="1">
      <c r="A273" s="11"/>
      <c r="B273" s="304"/>
      <c r="C273" s="305"/>
      <c r="D273" s="257"/>
      <c r="E273" s="346"/>
      <c r="F273" s="346"/>
      <c r="G273" s="346"/>
      <c r="H273" s="346"/>
      <c r="I273" s="346"/>
      <c r="J273" s="284"/>
      <c r="K273" s="393"/>
      <c r="L273" s="392"/>
      <c r="M273" s="13"/>
      <c r="N273" s="13"/>
    </row>
    <row r="274" spans="1:14" s="261" customFormat="1">
      <c r="A274" s="11"/>
      <c r="B274" s="304"/>
      <c r="C274" s="305"/>
      <c r="D274" s="257"/>
      <c r="E274" s="346"/>
      <c r="F274" s="346"/>
      <c r="G274" s="346"/>
      <c r="H274" s="346"/>
      <c r="I274" s="346"/>
      <c r="J274" s="159"/>
      <c r="K274" s="393"/>
      <c r="L274" s="392"/>
      <c r="M274" s="13"/>
      <c r="N274" s="13"/>
    </row>
    <row r="275" spans="1:14" s="261" customFormat="1">
      <c r="A275" s="11"/>
      <c r="B275" s="304"/>
      <c r="C275" s="305"/>
      <c r="D275" s="257"/>
      <c r="E275" s="346"/>
      <c r="F275" s="346"/>
      <c r="G275" s="346"/>
      <c r="H275" s="346"/>
      <c r="I275" s="346"/>
      <c r="J275" s="159"/>
      <c r="K275" s="393"/>
      <c r="L275" s="392"/>
      <c r="M275" s="13"/>
      <c r="N275" s="13"/>
    </row>
    <row r="276" spans="1:14" s="261" customFormat="1">
      <c r="A276" s="11"/>
      <c r="B276" s="304"/>
      <c r="C276" s="305"/>
      <c r="D276" s="257"/>
      <c r="E276" s="346"/>
      <c r="F276" s="346"/>
      <c r="G276" s="346"/>
      <c r="H276" s="346"/>
      <c r="I276" s="346"/>
      <c r="J276" s="159"/>
      <c r="K276" s="393"/>
      <c r="L276" s="392"/>
      <c r="M276" s="13"/>
      <c r="N276" s="13"/>
    </row>
    <row r="277" spans="1:14" s="261" customFormat="1">
      <c r="A277" s="11"/>
      <c r="B277" s="304"/>
      <c r="C277" s="305"/>
      <c r="D277" s="257"/>
      <c r="E277" s="346"/>
      <c r="F277" s="346"/>
      <c r="G277" s="346"/>
      <c r="H277" s="346"/>
      <c r="I277" s="346"/>
      <c r="J277" s="159"/>
      <c r="K277" s="393"/>
      <c r="L277" s="392"/>
      <c r="M277" s="13"/>
      <c r="N277" s="13"/>
    </row>
    <row r="278" spans="1:14" s="261" customFormat="1">
      <c r="A278" s="11"/>
      <c r="B278" s="304"/>
      <c r="C278" s="305"/>
      <c r="D278" s="257"/>
      <c r="E278" s="346"/>
      <c r="F278" s="346"/>
      <c r="G278" s="346"/>
      <c r="H278" s="346"/>
      <c r="I278" s="346"/>
      <c r="J278" s="159"/>
      <c r="K278" s="393"/>
      <c r="L278" s="392"/>
      <c r="M278" s="13"/>
      <c r="N278" s="13"/>
    </row>
    <row r="279" spans="1:14" s="261" customFormat="1">
      <c r="A279" s="11"/>
      <c r="B279" s="304"/>
      <c r="C279" s="305"/>
      <c r="D279" s="257"/>
      <c r="E279" s="346"/>
      <c r="F279" s="346"/>
      <c r="G279" s="346"/>
      <c r="H279" s="346"/>
      <c r="I279" s="346"/>
      <c r="J279" s="159"/>
      <c r="K279" s="393"/>
      <c r="L279" s="392"/>
      <c r="M279" s="13"/>
      <c r="N279" s="13"/>
    </row>
    <row r="280" spans="1:14" s="261" customFormat="1">
      <c r="A280" s="11"/>
      <c r="B280" s="304"/>
      <c r="C280" s="305"/>
      <c r="D280" s="257"/>
      <c r="E280" s="346"/>
      <c r="F280" s="346"/>
      <c r="G280" s="346"/>
      <c r="H280" s="346"/>
      <c r="I280" s="346"/>
      <c r="J280" s="159"/>
      <c r="K280" s="393"/>
      <c r="L280" s="392"/>
      <c r="M280" s="13"/>
      <c r="N280" s="13"/>
    </row>
    <row r="281" spans="1:14" s="261" customFormat="1">
      <c r="A281" s="11"/>
      <c r="B281" s="304"/>
      <c r="C281" s="305"/>
      <c r="D281" s="257"/>
      <c r="E281" s="346"/>
      <c r="F281" s="346"/>
      <c r="G281" s="346"/>
      <c r="H281" s="346"/>
      <c r="I281" s="346"/>
      <c r="J281" s="159"/>
      <c r="K281" s="393"/>
      <c r="L281" s="392"/>
      <c r="M281" s="13"/>
      <c r="N281" s="13"/>
    </row>
    <row r="282" spans="1:14" s="261" customFormat="1">
      <c r="A282" s="11"/>
      <c r="B282" s="304"/>
      <c r="C282" s="305"/>
      <c r="D282" s="257"/>
      <c r="E282" s="346"/>
      <c r="F282" s="346"/>
      <c r="G282" s="346"/>
      <c r="H282" s="346"/>
      <c r="I282" s="346"/>
      <c r="J282" s="159"/>
      <c r="K282" s="393"/>
      <c r="L282" s="392"/>
      <c r="M282" s="13"/>
      <c r="N282" s="13"/>
    </row>
    <row r="283" spans="1:14" s="261" customFormat="1">
      <c r="A283" s="11"/>
      <c r="B283" s="304"/>
      <c r="C283" s="305"/>
      <c r="D283" s="257"/>
      <c r="E283" s="346"/>
      <c r="F283" s="346"/>
      <c r="G283" s="346"/>
      <c r="H283" s="346"/>
      <c r="I283" s="346"/>
      <c r="J283" s="159"/>
      <c r="K283" s="393"/>
      <c r="L283" s="392"/>
      <c r="M283" s="13"/>
      <c r="N283" s="13"/>
    </row>
    <row r="284" spans="1:14" s="261" customFormat="1">
      <c r="A284" s="11"/>
      <c r="B284" s="304"/>
      <c r="C284" s="305"/>
      <c r="D284" s="257"/>
      <c r="E284" s="346"/>
      <c r="F284" s="346"/>
      <c r="G284" s="346"/>
      <c r="H284" s="346"/>
      <c r="I284" s="346"/>
      <c r="J284" s="159"/>
      <c r="K284" s="393"/>
      <c r="L284" s="392"/>
      <c r="M284" s="13"/>
      <c r="N284" s="13"/>
    </row>
    <row r="285" spans="1:14" s="261" customFormat="1">
      <c r="A285" s="11"/>
      <c r="B285" s="304"/>
      <c r="C285" s="305"/>
      <c r="D285" s="257"/>
      <c r="E285" s="346"/>
      <c r="F285" s="346"/>
      <c r="G285" s="346"/>
      <c r="H285" s="346"/>
      <c r="I285" s="346"/>
      <c r="J285" s="159"/>
      <c r="K285" s="393"/>
      <c r="L285" s="392"/>
      <c r="M285" s="13"/>
      <c r="N285" s="13"/>
    </row>
    <row r="286" spans="1:14" s="261" customFormat="1">
      <c r="A286" s="11"/>
      <c r="B286" s="304"/>
      <c r="C286" s="305"/>
      <c r="D286" s="257"/>
      <c r="E286" s="346"/>
      <c r="F286" s="346"/>
      <c r="G286" s="346"/>
      <c r="H286" s="346"/>
      <c r="I286" s="346"/>
      <c r="J286" s="159"/>
      <c r="K286" s="393"/>
      <c r="L286" s="392"/>
      <c r="M286" s="13"/>
      <c r="N286" s="13"/>
    </row>
    <row r="287" spans="1:14" s="261" customFormat="1">
      <c r="A287" s="11"/>
      <c r="B287" s="304"/>
      <c r="C287" s="305"/>
      <c r="D287" s="257"/>
      <c r="E287" s="346"/>
      <c r="F287" s="346"/>
      <c r="G287" s="346"/>
      <c r="H287" s="346"/>
      <c r="I287" s="346"/>
      <c r="J287" s="159"/>
      <c r="K287" s="393"/>
      <c r="L287" s="392"/>
      <c r="M287" s="13"/>
      <c r="N287" s="13"/>
    </row>
    <row r="288" spans="1:14" s="261" customFormat="1">
      <c r="A288" s="11"/>
      <c r="B288" s="304"/>
      <c r="C288" s="305"/>
      <c r="D288" s="257"/>
      <c r="E288" s="346"/>
      <c r="F288" s="346"/>
      <c r="G288" s="346"/>
      <c r="H288" s="346"/>
      <c r="I288" s="346"/>
      <c r="J288" s="159"/>
      <c r="K288" s="393"/>
      <c r="L288" s="392"/>
      <c r="M288" s="13"/>
      <c r="N288" s="13"/>
    </row>
    <row r="289" spans="1:14" s="261" customFormat="1">
      <c r="A289" s="11"/>
      <c r="B289" s="304"/>
      <c r="C289" s="305"/>
      <c r="D289" s="257"/>
      <c r="E289" s="346"/>
      <c r="F289" s="346"/>
      <c r="G289" s="346"/>
      <c r="H289" s="346"/>
      <c r="I289" s="346"/>
      <c r="J289" s="159"/>
      <c r="K289" s="393"/>
      <c r="L289" s="392"/>
      <c r="M289" s="13"/>
      <c r="N289" s="13"/>
    </row>
    <row r="290" spans="1:14" s="261" customFormat="1">
      <c r="A290" s="1"/>
      <c r="B290" s="229"/>
      <c r="C290" s="346"/>
      <c r="D290" s="302"/>
      <c r="E290" s="346"/>
      <c r="F290" s="346"/>
      <c r="G290" s="346"/>
      <c r="H290" s="346"/>
      <c r="I290" s="346"/>
      <c r="J290" s="159"/>
      <c r="K290" s="393"/>
      <c r="L290" s="392"/>
      <c r="M290" s="13"/>
      <c r="N290" s="13"/>
    </row>
    <row r="291" spans="1:14" s="261" customFormat="1">
      <c r="A291" s="1"/>
      <c r="B291" s="229"/>
      <c r="C291" s="346"/>
      <c r="D291" s="302"/>
      <c r="E291" s="346"/>
      <c r="F291" s="346"/>
      <c r="G291" s="346"/>
      <c r="H291" s="346"/>
      <c r="I291" s="346"/>
      <c r="J291" s="159"/>
      <c r="K291" s="393"/>
      <c r="L291" s="392"/>
      <c r="M291" s="13"/>
      <c r="N291" s="13"/>
    </row>
    <row r="292" spans="1:14" s="261" customFormat="1">
      <c r="A292" s="1"/>
      <c r="B292" s="229"/>
      <c r="C292" s="346"/>
      <c r="D292" s="302"/>
      <c r="E292" s="346"/>
      <c r="F292" s="346"/>
      <c r="G292" s="346"/>
      <c r="H292" s="346"/>
      <c r="I292" s="346"/>
      <c r="J292" s="159"/>
      <c r="K292" s="393"/>
      <c r="L292" s="392"/>
      <c r="M292" s="13"/>
      <c r="N292" s="13"/>
    </row>
    <row r="293" spans="1:14" s="261" customFormat="1">
      <c r="A293" s="1"/>
      <c r="B293" s="1"/>
      <c r="C293" s="1"/>
      <c r="D293" s="1"/>
      <c r="E293" s="1"/>
      <c r="F293" s="1"/>
      <c r="G293" s="1"/>
      <c r="H293" s="1"/>
      <c r="I293" s="1"/>
      <c r="J293" s="159"/>
      <c r="K293" s="404"/>
      <c r="L293" s="392"/>
      <c r="M293" s="13"/>
      <c r="N293" s="13"/>
    </row>
  </sheetData>
  <sheetProtection selectLockedCells="1"/>
  <mergeCells count="17">
    <mergeCell ref="J263:J266"/>
    <mergeCell ref="L263:L266"/>
    <mergeCell ref="A10:A11"/>
    <mergeCell ref="B10:B11"/>
    <mergeCell ref="C10:C11"/>
    <mergeCell ref="D10:D11"/>
    <mergeCell ref="E10:E11"/>
    <mergeCell ref="F10:F11"/>
    <mergeCell ref="B263:E263"/>
    <mergeCell ref="B264:E264"/>
    <mergeCell ref="B265:E265"/>
    <mergeCell ref="G10:L10"/>
    <mergeCell ref="C2:F2"/>
    <mergeCell ref="C5:F5"/>
    <mergeCell ref="C6:F6"/>
    <mergeCell ref="C7:E7"/>
    <mergeCell ref="H263:H266"/>
  </mergeCells>
  <conditionalFormatting sqref="B12:J230 B290:J292 J291:J293 F231:I261 B266:G267 H267 I266:I267 J267:J268">
    <cfRule type="expression" dxfId="6" priority="3" stopIfTrue="1">
      <formula>AND(#REF!&lt;&gt;"",#REF!&lt;&gt;"")</formula>
    </cfRule>
  </conditionalFormatting>
  <conditionalFormatting sqref="B231:J261">
    <cfRule type="expression" dxfId="5" priority="2" stopIfTrue="1">
      <formula>AND(#REF!&lt;&gt;"",#REF!&lt;&gt;"")</formula>
    </cfRule>
  </conditionalFormatting>
  <pageMargins left="0.7" right="0.52" top="0.75" bottom="0.75" header="0.3" footer="0.3"/>
  <pageSetup paperSize="9" orientation="portrait" verticalDpi="3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281"/>
  <sheetViews>
    <sheetView showGridLines="0" zoomScale="60" zoomScaleNormal="60" workbookViewId="0">
      <pane xSplit="5" ySplit="12" topLeftCell="F101" activePane="bottomRight" state="frozen"/>
      <selection activeCell="E6" sqref="E6:F6"/>
      <selection pane="topRight" activeCell="E6" sqref="E6:F6"/>
      <selection pane="bottomLeft" activeCell="E6" sqref="E6:F6"/>
      <selection pane="bottomRight" activeCell="I105" sqref="I105"/>
    </sheetView>
  </sheetViews>
  <sheetFormatPr defaultColWidth="10.28515625" defaultRowHeight="15.75"/>
  <cols>
    <col min="1" max="1" width="5.85546875" style="1" customWidth="1"/>
    <col min="2" max="2" width="50.5703125" style="1" customWidth="1"/>
    <col min="3" max="3" width="14" style="1" customWidth="1"/>
    <col min="4" max="4" width="17.85546875" style="1" customWidth="1"/>
    <col min="5" max="5" width="15.28515625" style="1" customWidth="1"/>
    <col min="6" max="6" width="8.42578125" style="1" customWidth="1"/>
    <col min="7" max="7" width="19.7109375" style="1" customWidth="1"/>
    <col min="8" max="10" width="8.42578125" style="1" customWidth="1"/>
    <col min="11" max="11" width="8.7109375" style="22" customWidth="1"/>
    <col min="12" max="14" width="8.42578125" style="1" customWidth="1"/>
    <col min="15" max="18" width="8.7109375" style="3" customWidth="1"/>
    <col min="19" max="19" width="13.5703125" style="3" customWidth="1"/>
    <col min="20" max="20" width="15.140625" style="406" customWidth="1"/>
    <col min="21" max="21" width="12.85546875" style="406" customWidth="1"/>
    <col min="22" max="22" width="27.140625" style="406" customWidth="1"/>
    <col min="23" max="16384" width="10.28515625" style="13"/>
  </cols>
  <sheetData>
    <row r="1" spans="1:22">
      <c r="B1" s="2"/>
      <c r="C1" s="2"/>
      <c r="D1" s="2"/>
      <c r="E1" s="2"/>
      <c r="F1" s="2"/>
      <c r="G1" s="2"/>
      <c r="H1" s="2"/>
      <c r="I1" s="2"/>
      <c r="J1" s="2"/>
      <c r="L1" s="2"/>
      <c r="M1" s="2"/>
      <c r="N1" s="2"/>
    </row>
    <row r="2" spans="1:22" ht="18.75">
      <c r="B2" s="2"/>
      <c r="C2" s="679" t="s">
        <v>75</v>
      </c>
      <c r="D2" s="679"/>
      <c r="E2" s="679"/>
      <c r="F2" s="679"/>
      <c r="G2" s="344"/>
      <c r="H2" s="344"/>
      <c r="I2" s="344"/>
      <c r="J2" s="344"/>
      <c r="L2" s="344"/>
      <c r="M2" s="344"/>
      <c r="N2" s="344"/>
    </row>
    <row r="3" spans="1:22">
      <c r="B3" s="3"/>
      <c r="C3" s="3"/>
      <c r="D3" s="3"/>
      <c r="E3" s="3"/>
      <c r="F3" s="3"/>
      <c r="G3" s="3"/>
      <c r="H3" s="3"/>
      <c r="I3" s="3"/>
      <c r="J3" s="3"/>
      <c r="L3" s="3"/>
      <c r="M3" s="3"/>
      <c r="N3" s="3"/>
    </row>
    <row r="4" spans="1:22">
      <c r="B4" s="3"/>
      <c r="C4" s="3"/>
      <c r="D4" s="3"/>
      <c r="E4" s="3"/>
      <c r="F4" s="3"/>
      <c r="G4" s="3"/>
      <c r="H4" s="3"/>
      <c r="I4" s="3"/>
      <c r="J4" s="3"/>
      <c r="L4" s="3"/>
      <c r="M4" s="3"/>
      <c r="N4" s="3"/>
    </row>
    <row r="5" spans="1:22" s="227" customFormat="1" ht="30" customHeight="1">
      <c r="A5" s="1"/>
      <c r="B5" s="226" t="s">
        <v>1</v>
      </c>
      <c r="C5" s="636" t="str">
        <f>IF('MAKLUMAT KURSUS'!C6="","",'MAKLUMAT KURSUS'!C6)</f>
        <v/>
      </c>
      <c r="D5" s="636"/>
      <c r="E5" s="636"/>
      <c r="F5" s="636"/>
      <c r="G5" s="341"/>
      <c r="H5" s="345"/>
      <c r="I5" s="345"/>
      <c r="J5" s="345"/>
      <c r="K5" s="160"/>
      <c r="L5" s="345"/>
      <c r="M5" s="345"/>
      <c r="N5" s="345"/>
      <c r="O5" s="3"/>
      <c r="P5" s="3"/>
      <c r="Q5" s="3"/>
      <c r="R5" s="3"/>
      <c r="S5" s="3"/>
      <c r="T5" s="407"/>
      <c r="U5" s="407"/>
      <c r="V5" s="407"/>
    </row>
    <row r="6" spans="1:22" s="227" customFormat="1" ht="30" customHeight="1">
      <c r="A6" s="1"/>
      <c r="B6" s="226" t="s">
        <v>2</v>
      </c>
      <c r="C6" s="636" t="str">
        <f>IF('DAFTAR PELAJAR'!C2="","",'DAFTAR PELAJAR'!C2)</f>
        <v/>
      </c>
      <c r="D6" s="636"/>
      <c r="E6" s="636"/>
      <c r="F6" s="636"/>
      <c r="G6" s="341"/>
      <c r="H6" s="345"/>
      <c r="I6" s="345"/>
      <c r="J6" s="345"/>
      <c r="K6" s="160"/>
      <c r="L6" s="345"/>
      <c r="M6" s="345"/>
      <c r="N6" s="345"/>
      <c r="O6" s="3"/>
      <c r="P6" s="3"/>
      <c r="Q6" s="3"/>
      <c r="R6" s="3"/>
      <c r="S6" s="3"/>
      <c r="T6" s="407"/>
      <c r="U6" s="407"/>
      <c r="V6" s="407"/>
    </row>
    <row r="7" spans="1:22" s="227" customFormat="1" ht="30" customHeight="1">
      <c r="A7" s="1"/>
      <c r="B7" s="226" t="s">
        <v>92</v>
      </c>
      <c r="C7" s="636" t="str">
        <f>IF(OR(SEMESTER="",TAHUN=""),"",CONCATENATE('MAKLUMAT KURSUS'!C10," / ",'MAKLUMAT KURSUS'!J10))</f>
        <v/>
      </c>
      <c r="D7" s="636"/>
      <c r="E7" s="636"/>
      <c r="F7" s="82"/>
      <c r="G7" s="82"/>
      <c r="H7" s="345"/>
      <c r="I7" s="345"/>
      <c r="J7" s="345"/>
      <c r="K7" s="160"/>
      <c r="L7" s="345"/>
      <c r="M7" s="345"/>
      <c r="N7" s="345"/>
      <c r="O7" s="3"/>
      <c r="P7" s="3"/>
      <c r="Q7" s="3"/>
      <c r="R7" s="3"/>
      <c r="S7" s="3"/>
      <c r="T7" s="407"/>
      <c r="U7" s="407"/>
      <c r="V7" s="407"/>
    </row>
    <row r="8" spans="1:22" s="227" customFormat="1" ht="30" customHeight="1">
      <c r="A8" s="1"/>
      <c r="B8" s="226" t="s">
        <v>3</v>
      </c>
      <c r="C8" s="735" t="str">
        <f>IF(NAMAPENSYARAH="","",NAMAPENSYARAH)</f>
        <v/>
      </c>
      <c r="D8" s="717"/>
      <c r="E8" s="717"/>
      <c r="F8" s="717"/>
      <c r="G8" s="345"/>
      <c r="H8" s="345"/>
      <c r="I8" s="345"/>
      <c r="J8" s="345"/>
      <c r="K8" s="160"/>
      <c r="L8" s="345"/>
      <c r="M8" s="345"/>
      <c r="N8" s="345"/>
      <c r="O8" s="3"/>
      <c r="P8" s="3"/>
      <c r="Q8" s="3"/>
      <c r="R8" s="3"/>
      <c r="S8" s="3"/>
      <c r="T8" s="407"/>
      <c r="U8" s="228"/>
      <c r="V8" s="407"/>
    </row>
    <row r="9" spans="1:22" ht="16.5" thickBot="1">
      <c r="A9" s="734"/>
      <c r="B9" s="734"/>
      <c r="C9" s="734"/>
      <c r="D9" s="734"/>
      <c r="E9" s="734"/>
      <c r="F9" s="347"/>
      <c r="G9" s="347"/>
      <c r="H9" s="347"/>
      <c r="I9" s="347"/>
      <c r="J9" s="347"/>
      <c r="L9" s="347"/>
      <c r="M9" s="347"/>
      <c r="N9" s="347"/>
      <c r="O9" s="229"/>
      <c r="P9" s="229"/>
      <c r="Q9" s="229"/>
      <c r="R9" s="229"/>
      <c r="S9" s="229"/>
    </row>
    <row r="10" spans="1:22" ht="34.15" customHeight="1">
      <c r="A10" s="736" t="s">
        <v>4</v>
      </c>
      <c r="B10" s="739" t="s">
        <v>5</v>
      </c>
      <c r="C10" s="739" t="s">
        <v>6</v>
      </c>
      <c r="D10" s="742" t="s">
        <v>7</v>
      </c>
      <c r="E10" s="739" t="s">
        <v>8</v>
      </c>
      <c r="F10" s="755" t="s">
        <v>18</v>
      </c>
      <c r="G10" s="770" t="s">
        <v>143</v>
      </c>
      <c r="H10" s="758" t="s">
        <v>52</v>
      </c>
      <c r="I10" s="759"/>
      <c r="J10" s="759"/>
      <c r="K10" s="760"/>
      <c r="L10" s="761" t="s">
        <v>49</v>
      </c>
      <c r="M10" s="762"/>
      <c r="N10" s="762"/>
      <c r="O10" s="763"/>
      <c r="P10" s="773" t="s">
        <v>155</v>
      </c>
      <c r="Q10" s="774"/>
      <c r="R10" s="775"/>
      <c r="S10" s="230" t="s">
        <v>114</v>
      </c>
      <c r="T10" s="752" t="s">
        <v>116</v>
      </c>
      <c r="U10" s="753"/>
      <c r="V10" s="754"/>
    </row>
    <row r="11" spans="1:22" s="234" customFormat="1" ht="27.6" customHeight="1">
      <c r="A11" s="737"/>
      <c r="B11" s="740"/>
      <c r="C11" s="740"/>
      <c r="D11" s="743"/>
      <c r="E11" s="740"/>
      <c r="F11" s="756"/>
      <c r="G11" s="771"/>
      <c r="H11" s="199" t="str">
        <f>IF('MAKLUMAT KURSUS'!C27="X","CLO1","")</f>
        <v/>
      </c>
      <c r="I11" s="200" t="str">
        <f>IF('MAKLUMAT KURSUS'!D27="X","CLO2","")</f>
        <v/>
      </c>
      <c r="J11" s="201" t="str">
        <f>IF('MAKLUMAT KURSUS'!E27="X","CLO3","")</f>
        <v/>
      </c>
      <c r="K11" s="231" t="s">
        <v>52</v>
      </c>
      <c r="L11" s="202" t="str">
        <f>IF('MAKLUMAT KURSUS'!F27="X","CLO1","")</f>
        <v/>
      </c>
      <c r="M11" s="203" t="str">
        <f>IF('MAKLUMAT KURSUS'!G27="X","CLO2","")</f>
        <v/>
      </c>
      <c r="N11" s="204" t="str">
        <f>IF('MAKLUMAT KURSUS'!H27="X","CLO3","")</f>
        <v/>
      </c>
      <c r="O11" s="232" t="s">
        <v>49</v>
      </c>
      <c r="P11" s="776"/>
      <c r="Q11" s="777"/>
      <c r="R11" s="778"/>
      <c r="S11" s="233" t="s">
        <v>51</v>
      </c>
      <c r="T11" s="764" t="s">
        <v>127</v>
      </c>
      <c r="U11" s="766" t="s">
        <v>26</v>
      </c>
      <c r="V11" s="768" t="s">
        <v>128</v>
      </c>
    </row>
    <row r="12" spans="1:22" s="234" customFormat="1" ht="23.45" customHeight="1" thickBot="1">
      <c r="A12" s="738"/>
      <c r="B12" s="741"/>
      <c r="C12" s="741"/>
      <c r="D12" s="744"/>
      <c r="E12" s="741"/>
      <c r="F12" s="757"/>
      <c r="G12" s="772"/>
      <c r="H12" s="500" t="str">
        <f>IF('MAKLUMAT KURSUS'!C27="X",100,"")</f>
        <v/>
      </c>
      <c r="I12" s="501" t="str">
        <f>IF('MAKLUMAT KURSUS'!D27="X",100,"")</f>
        <v/>
      </c>
      <c r="J12" s="501" t="str">
        <f>IF('MAKLUMAT KURSUS'!E27="X",100,"")</f>
        <v/>
      </c>
      <c r="K12" s="502" t="str">
        <f>IF(PPTEORI="","",PPTEORI)</f>
        <v/>
      </c>
      <c r="L12" s="500" t="str">
        <f>IF('MAKLUMAT KURSUS'!F27="X",100,"")</f>
        <v/>
      </c>
      <c r="M12" s="503" t="str">
        <f>IF('MAKLUMAT KURSUS'!G27="X",100,"")</f>
        <v/>
      </c>
      <c r="N12" s="504" t="str">
        <f>IF('MAKLUMAT KURSUS'!H27="X",100,"")</f>
        <v/>
      </c>
      <c r="O12" s="505" t="str">
        <f>IF(PPAMALI="","",PPAMALI)</f>
        <v/>
      </c>
      <c r="P12" s="379">
        <v>1</v>
      </c>
      <c r="Q12" s="379">
        <v>2</v>
      </c>
      <c r="R12" s="379">
        <v>3</v>
      </c>
      <c r="S12" s="506" t="str">
        <f>IF(SUM(K12,O12)=0,"",SUM(K12,O12))</f>
        <v/>
      </c>
      <c r="T12" s="765"/>
      <c r="U12" s="767"/>
      <c r="V12" s="769"/>
    </row>
    <row r="13" spans="1:22">
      <c r="A13" s="4">
        <v>1</v>
      </c>
      <c r="B13" s="235" t="str">
        <f>IF(OR(F13=0,F13=""),"",'DAFTAR PELAJAR'!B8)</f>
        <v>AKMAL DANIAL BIN KAMAL IZAT</v>
      </c>
      <c r="C13" s="225" t="str">
        <f>IF(OR(F13=0,F13=""),"",'DAFTAR PELAJAR'!C8)</f>
        <v>4 ETE</v>
      </c>
      <c r="D13" s="236" t="str">
        <f>IF(OR(F13=0,F13=""),"",'DAFTAR PELAJAR'!D8)</f>
        <v>980915565883</v>
      </c>
      <c r="E13" s="225" t="str">
        <f>IF(OR(F13=0,F13=""),"",'DAFTAR PELAJAR'!E8)</f>
        <v>K591CETE001</v>
      </c>
      <c r="F13" s="223">
        <f>IF(OR('DAFTAR PELAJAR'!J8=0,'DAFTAR PELAJAR'!J8=""),"",'DAFTAR PELAJAR'!J8)</f>
        <v>1</v>
      </c>
      <c r="G13" s="224" t="str">
        <f>IFERROR('RUMUSAN (PB)'!AC12,"")</f>
        <v/>
      </c>
      <c r="H13" s="137"/>
      <c r="I13" s="135"/>
      <c r="J13" s="135"/>
      <c r="K13" s="237" t="str">
        <f t="shared" ref="K13:K76" si="0">IFERROR(AVERAGE(H13:J13)*PPTEORI%,"")</f>
        <v/>
      </c>
      <c r="L13" s="183"/>
      <c r="M13" s="135"/>
      <c r="N13" s="184"/>
      <c r="O13" s="238" t="str">
        <f t="shared" ref="O13:O76" si="1">IFERROR(AVERAGE(L13:N13)*PPAMALI%,"")</f>
        <v/>
      </c>
      <c r="P13" s="238" t="str">
        <f>IFERROR(AVERAGE(H13,L13),"")</f>
        <v/>
      </c>
      <c r="Q13" s="238" t="str">
        <f t="shared" ref="Q13:Q76" si="2">IFERROR(AVERAGE(I13,M13),"")</f>
        <v/>
      </c>
      <c r="R13" s="238" t="str">
        <f t="shared" ref="R13:R76" si="3">IFERROR(AVERAGE(J13,N13),"")</f>
        <v/>
      </c>
      <c r="S13" s="238" t="str">
        <f>IF(SUM(K13,O13)=0,"",SUM(K13,O13))</f>
        <v/>
      </c>
      <c r="T13" s="401" t="str">
        <f>IF(OR(F13="",F13=0),"",IF(AND(G13="",S13=""),"",IF(S13="T","T",ROUNDUP(SUM(G13,S13),0))))</f>
        <v/>
      </c>
      <c r="U13" s="401" t="str">
        <f>IF(OR(B13="",F13=0,T13="",G13=""),"",IF(JENIS="UMUM",VLOOKUP(T13,GREDU,2,TRUE),IF(JENIS="VOKASIONAL UMUM",VLOOKUP(T13,GREDVU,2,TRUE),IF(JENIS="VOKASIONAL PTA",VLOOKUP(T13,GREDVPTA,2,TRUE),IF(JENIS="VOKASIONAL OJT",VLOOKUP(T13,GREDVOJT,2,TRUE))))))</f>
        <v/>
      </c>
      <c r="V13" s="394" t="str">
        <f>IF(T13="","",IF(JENIS="UMUM",VLOOKUP(T13,GREDU,4,TRUE),IF(JENIS="VOKASIONAL UMUM",VLOOKUP(T13,GREDVU,4,TRUE),IF(JENIS="VOKASIONAL PTA",VLOOKUP(T13,GREDVPTA,4,TRUE),IF(JENIS="VOKASIONAL OJT",VLOOKUP(T13,GREDVOJT,4,TRUE))))))</f>
        <v/>
      </c>
    </row>
    <row r="14" spans="1:22" ht="18" customHeight="1">
      <c r="A14" s="6">
        <v>2</v>
      </c>
      <c r="B14" s="239" t="str">
        <f>IF(OR(F14=0,F14=""),"",'DAFTAR PELAJAR'!B9)</f>
        <v>MOHAMAD AMIRUL AKBAR BIN OSMAN ALI</v>
      </c>
      <c r="C14" s="240" t="str">
        <f>IF(OR(F14=0,F14=""),"",'DAFTAR PELAJAR'!C9)</f>
        <v>4 ETE</v>
      </c>
      <c r="D14" s="241" t="str">
        <f>IF(OR(F14=0,F14=""),"",'DAFTAR PELAJAR'!D9)</f>
        <v>980726065513</v>
      </c>
      <c r="E14" s="240" t="str">
        <f>IF(OR(F14=0,F14=""),"",'DAFTAR PELAJAR'!E9)</f>
        <v>K591CETE003</v>
      </c>
      <c r="F14" s="242">
        <f>IF(OR('DAFTAR PELAJAR'!J9=0,'DAFTAR PELAJAR'!J9=""),"",'DAFTAR PELAJAR'!J9)</f>
        <v>1</v>
      </c>
      <c r="G14" s="224" t="str">
        <f>IFERROR('RUMUSAN (PB)'!AC13,"")</f>
        <v/>
      </c>
      <c r="H14" s="137"/>
      <c r="I14" s="135"/>
      <c r="J14" s="135"/>
      <c r="K14" s="237" t="str">
        <f t="shared" si="0"/>
        <v/>
      </c>
      <c r="L14" s="183"/>
      <c r="M14" s="135"/>
      <c r="N14" s="184"/>
      <c r="O14" s="238" t="str">
        <f t="shared" si="1"/>
        <v/>
      </c>
      <c r="P14" s="238" t="str">
        <f t="shared" ref="P14:P77" si="4">IFERROR(AVERAGE(H14,L14),"")</f>
        <v/>
      </c>
      <c r="Q14" s="238" t="str">
        <f t="shared" si="2"/>
        <v/>
      </c>
      <c r="R14" s="238" t="str">
        <f t="shared" si="3"/>
        <v/>
      </c>
      <c r="S14" s="238" t="str">
        <f t="shared" ref="S14:S77" si="5">IF(SUM(K14,O14)=0,"",SUM(K14,O14))</f>
        <v/>
      </c>
      <c r="T14" s="401" t="str">
        <f t="shared" ref="T14:T77" si="6">IF(OR(F14="",F14=0),"",IF(AND(G14="",S14=""),"",IF(S14="T","T",ROUNDUP(SUM(G14,S14),0))))</f>
        <v/>
      </c>
      <c r="U14" s="401" t="str">
        <f t="shared" ref="U14:U76" si="7">IF(OR(B14="",F14=0,T14="",G14=""),"",IF(JENIS="UMUM",VLOOKUP(T14,GREDU,2,TRUE),IF(JENIS="VOKASIONAL UMUM",VLOOKUP(T14,GREDVU,2,TRUE),IF(JENIS="VOKASIONAL PTA",VLOOKUP(T14,GREDVPTA,2,TRUE),IF(JENIS="VOKASIONAL OJT",VLOOKUP(T14,GREDVOJT,2,TRUE))))))</f>
        <v/>
      </c>
      <c r="V14" s="394" t="str">
        <f t="shared" ref="V14:V76" si="8">IF(T14="","",IF(JENIS="UMUM",VLOOKUP(T14,GREDU,4,TRUE),IF(JENIS="VOKASIONAL UMUM",VLOOKUP(T14,GREDVU,4,TRUE),IF(JENIS="VOKASIONAL PTA",VLOOKUP(T14,GREDVPTA,4,TRUE),IF(JENIS="VOKASIONAL OJT",VLOOKUP(T14,GREDVOJT,4,TRUE))))))</f>
        <v/>
      </c>
    </row>
    <row r="15" spans="1:22" s="340" customFormat="1">
      <c r="A15" s="6">
        <v>3</v>
      </c>
      <c r="B15" s="239" t="str">
        <f>IF(OR(F15=0,F15=""),"",'DAFTAR PELAJAR'!B10)</f>
        <v>MOHAMAD IRHAM BIN AZMAN</v>
      </c>
      <c r="C15" s="240" t="str">
        <f>IF(OR(F15=0,F15=""),"",'DAFTAR PELAJAR'!C10)</f>
        <v>4 ETE</v>
      </c>
      <c r="D15" s="241" t="str">
        <f>IF(OR(F15=0,F15=""),"",'DAFTAR PELAJAR'!D10)</f>
        <v>980812016515</v>
      </c>
      <c r="E15" s="240" t="str">
        <f>IF(OR(F15=0,F15=""),"",'DAFTAR PELAJAR'!E10)</f>
        <v>K591CETE004</v>
      </c>
      <c r="F15" s="242">
        <f>IF(OR('DAFTAR PELAJAR'!J10=0,'DAFTAR PELAJAR'!J10=""),"",'DAFTAR PELAJAR'!J10)</f>
        <v>1</v>
      </c>
      <c r="G15" s="224" t="str">
        <f>IFERROR('RUMUSAN (PB)'!AC14,"")</f>
        <v/>
      </c>
      <c r="H15" s="137"/>
      <c r="I15" s="135"/>
      <c r="J15" s="135"/>
      <c r="K15" s="237" t="str">
        <f t="shared" si="0"/>
        <v/>
      </c>
      <c r="L15" s="183"/>
      <c r="M15" s="135"/>
      <c r="N15" s="184"/>
      <c r="O15" s="238" t="str">
        <f t="shared" si="1"/>
        <v/>
      </c>
      <c r="P15" s="238" t="str">
        <f t="shared" si="4"/>
        <v/>
      </c>
      <c r="Q15" s="238" t="str">
        <f t="shared" si="2"/>
        <v/>
      </c>
      <c r="R15" s="238" t="str">
        <f t="shared" si="3"/>
        <v/>
      </c>
      <c r="S15" s="238" t="str">
        <f t="shared" si="5"/>
        <v/>
      </c>
      <c r="T15" s="401" t="str">
        <f t="shared" si="6"/>
        <v/>
      </c>
      <c r="U15" s="401" t="str">
        <f t="shared" si="7"/>
        <v/>
      </c>
      <c r="V15" s="394" t="str">
        <f t="shared" si="8"/>
        <v/>
      </c>
    </row>
    <row r="16" spans="1:22">
      <c r="A16" s="6">
        <v>4</v>
      </c>
      <c r="B16" s="239" t="str">
        <f>IF(OR(F16=0,F16=""),"",'DAFTAR PELAJAR'!B11)</f>
        <v>MOHAMAD KAMAL BIN ISMAIL</v>
      </c>
      <c r="C16" s="240" t="str">
        <f>IF(OR(F16=0,F16=""),"",'DAFTAR PELAJAR'!C11)</f>
        <v>4 ETE</v>
      </c>
      <c r="D16" s="241" t="str">
        <f>IF(OR(F16=0,F16=""),"",'DAFTAR PELAJAR'!D11)</f>
        <v>980121065107</v>
      </c>
      <c r="E16" s="240" t="str">
        <f>IF(OR(F16=0,F16=""),"",'DAFTAR PELAJAR'!E11)</f>
        <v>K591CETE005</v>
      </c>
      <c r="F16" s="242">
        <f>IF(OR('DAFTAR PELAJAR'!J11=0,'DAFTAR PELAJAR'!J11=""),"",'DAFTAR PELAJAR'!J11)</f>
        <v>1</v>
      </c>
      <c r="G16" s="224" t="str">
        <f>IFERROR('RUMUSAN (PB)'!AC15,"")</f>
        <v/>
      </c>
      <c r="H16" s="137"/>
      <c r="I16" s="135"/>
      <c r="J16" s="135"/>
      <c r="K16" s="237" t="str">
        <f t="shared" si="0"/>
        <v/>
      </c>
      <c r="L16" s="183"/>
      <c r="M16" s="135"/>
      <c r="N16" s="184"/>
      <c r="O16" s="238" t="str">
        <f t="shared" si="1"/>
        <v/>
      </c>
      <c r="P16" s="238" t="str">
        <f t="shared" si="4"/>
        <v/>
      </c>
      <c r="Q16" s="238" t="str">
        <f t="shared" si="2"/>
        <v/>
      </c>
      <c r="R16" s="238" t="str">
        <f t="shared" si="3"/>
        <v/>
      </c>
      <c r="S16" s="238" t="str">
        <f t="shared" si="5"/>
        <v/>
      </c>
      <c r="T16" s="401" t="str">
        <f t="shared" si="6"/>
        <v/>
      </c>
      <c r="U16" s="401" t="str">
        <f t="shared" si="7"/>
        <v/>
      </c>
      <c r="V16" s="394" t="str">
        <f t="shared" si="8"/>
        <v/>
      </c>
    </row>
    <row r="17" spans="1:22">
      <c r="A17" s="6">
        <v>5</v>
      </c>
      <c r="B17" s="239" t="str">
        <f>IF(OR(F17=0,F17=""),"",'DAFTAR PELAJAR'!B12)</f>
        <v>MOHAMMAD FITRI BIN SAZLY</v>
      </c>
      <c r="C17" s="240" t="str">
        <f>IF(OR(F17=0,F17=""),"",'DAFTAR PELAJAR'!C12)</f>
        <v>4 ETE</v>
      </c>
      <c r="D17" s="241" t="str">
        <f>IF(OR(F17=0,F17=""),"",'DAFTAR PELAJAR'!D12)</f>
        <v>980130065205</v>
      </c>
      <c r="E17" s="240" t="str">
        <f>IF(OR(F17=0,F17=""),"",'DAFTAR PELAJAR'!E12)</f>
        <v>K591CETE007</v>
      </c>
      <c r="F17" s="242">
        <f>IF(OR('DAFTAR PELAJAR'!J12=0,'DAFTAR PELAJAR'!J12=""),"",'DAFTAR PELAJAR'!J12)</f>
        <v>1</v>
      </c>
      <c r="G17" s="224" t="str">
        <f>IFERROR('RUMUSAN (PB)'!AC16,"")</f>
        <v/>
      </c>
      <c r="H17" s="137"/>
      <c r="I17" s="135"/>
      <c r="J17" s="135"/>
      <c r="K17" s="237" t="str">
        <f t="shared" si="0"/>
        <v/>
      </c>
      <c r="L17" s="183"/>
      <c r="M17" s="135"/>
      <c r="N17" s="184"/>
      <c r="O17" s="238" t="str">
        <f t="shared" si="1"/>
        <v/>
      </c>
      <c r="P17" s="238" t="str">
        <f t="shared" si="4"/>
        <v/>
      </c>
      <c r="Q17" s="238" t="str">
        <f t="shared" si="2"/>
        <v/>
      </c>
      <c r="R17" s="238" t="str">
        <f t="shared" si="3"/>
        <v/>
      </c>
      <c r="S17" s="238" t="str">
        <f t="shared" si="5"/>
        <v/>
      </c>
      <c r="T17" s="401" t="str">
        <f t="shared" si="6"/>
        <v/>
      </c>
      <c r="U17" s="401" t="str">
        <f t="shared" si="7"/>
        <v/>
      </c>
      <c r="V17" s="394" t="str">
        <f t="shared" si="8"/>
        <v/>
      </c>
    </row>
    <row r="18" spans="1:22">
      <c r="A18" s="6">
        <v>6</v>
      </c>
      <c r="B18" s="239" t="str">
        <f>IF(OR(F18=0,F18=""),"",'DAFTAR PELAJAR'!B13)</f>
        <v>MUHAMAD HAKIMIN BIN SUPARMIN</v>
      </c>
      <c r="C18" s="240" t="str">
        <f>IF(OR(F18=0,F18=""),"",'DAFTAR PELAJAR'!C13)</f>
        <v>4 ETE</v>
      </c>
      <c r="D18" s="241" t="str">
        <f>IF(OR(F18=0,F18=""),"",'DAFTAR PELAJAR'!D13)</f>
        <v>981012065233</v>
      </c>
      <c r="E18" s="240" t="str">
        <f>IF(OR(F18=0,F18=""),"",'DAFTAR PELAJAR'!E13)</f>
        <v>K591CETE009</v>
      </c>
      <c r="F18" s="242">
        <f>IF(OR('DAFTAR PELAJAR'!J13=0,'DAFTAR PELAJAR'!J13=""),"",'DAFTAR PELAJAR'!J13)</f>
        <v>1</v>
      </c>
      <c r="G18" s="224" t="str">
        <f>IFERROR('RUMUSAN (PB)'!AC17,"")</f>
        <v/>
      </c>
      <c r="H18" s="137"/>
      <c r="I18" s="135"/>
      <c r="J18" s="135"/>
      <c r="K18" s="237" t="str">
        <f t="shared" si="0"/>
        <v/>
      </c>
      <c r="L18" s="183"/>
      <c r="M18" s="135"/>
      <c r="N18" s="184"/>
      <c r="O18" s="238" t="str">
        <f t="shared" si="1"/>
        <v/>
      </c>
      <c r="P18" s="238" t="str">
        <f t="shared" si="4"/>
        <v/>
      </c>
      <c r="Q18" s="238" t="str">
        <f t="shared" si="2"/>
        <v/>
      </c>
      <c r="R18" s="238" t="str">
        <f t="shared" si="3"/>
        <v/>
      </c>
      <c r="S18" s="238" t="str">
        <f t="shared" si="5"/>
        <v/>
      </c>
      <c r="T18" s="401" t="str">
        <f t="shared" si="6"/>
        <v/>
      </c>
      <c r="U18" s="401" t="str">
        <f t="shared" si="7"/>
        <v/>
      </c>
      <c r="V18" s="394" t="str">
        <f t="shared" si="8"/>
        <v/>
      </c>
    </row>
    <row r="19" spans="1:22">
      <c r="A19" s="6">
        <v>7</v>
      </c>
      <c r="B19" s="239" t="str">
        <f>IF(OR(F19=0,F19=""),"",'DAFTAR PELAJAR'!B14)</f>
        <v>MUHAMMAD AMINUDDIN BIN ROSLIZAN</v>
      </c>
      <c r="C19" s="240" t="str">
        <f>IF(OR(F19=0,F19=""),"",'DAFTAR PELAJAR'!C14)</f>
        <v>4 ETE</v>
      </c>
      <c r="D19" s="241"/>
      <c r="E19" s="240" t="str">
        <f>IF(OR(F19=0,F19=""),"",'DAFTAR PELAJAR'!E14)</f>
        <v>K591CETE010</v>
      </c>
      <c r="F19" s="242">
        <f>IF(OR('DAFTAR PELAJAR'!J14=0,'DAFTAR PELAJAR'!J14=""),"",'DAFTAR PELAJAR'!J14)</f>
        <v>1</v>
      </c>
      <c r="G19" s="224" t="str">
        <f>IFERROR('RUMUSAN (PB)'!AC18,"")</f>
        <v/>
      </c>
      <c r="H19" s="140"/>
      <c r="I19" s="138"/>
      <c r="J19" s="138"/>
      <c r="K19" s="237" t="str">
        <f t="shared" si="0"/>
        <v/>
      </c>
      <c r="L19" s="185"/>
      <c r="M19" s="138"/>
      <c r="N19" s="186"/>
      <c r="O19" s="238" t="str">
        <f t="shared" si="1"/>
        <v/>
      </c>
      <c r="P19" s="238" t="str">
        <f t="shared" si="4"/>
        <v/>
      </c>
      <c r="Q19" s="238" t="str">
        <f t="shared" si="2"/>
        <v/>
      </c>
      <c r="R19" s="238" t="str">
        <f t="shared" si="3"/>
        <v/>
      </c>
      <c r="S19" s="238" t="str">
        <f t="shared" si="5"/>
        <v/>
      </c>
      <c r="T19" s="401" t="str">
        <f t="shared" si="6"/>
        <v/>
      </c>
      <c r="U19" s="401" t="str">
        <f t="shared" si="7"/>
        <v/>
      </c>
      <c r="V19" s="394" t="str">
        <f t="shared" si="8"/>
        <v/>
      </c>
    </row>
    <row r="20" spans="1:22">
      <c r="A20" s="6">
        <v>8</v>
      </c>
      <c r="B20" s="239" t="str">
        <f>IF(OR(F20=0,F20=""),"",'DAFTAR PELAJAR'!B15)</f>
        <v>MUHAMMAD ASYIQ BIN KAMARUZAMAN</v>
      </c>
      <c r="C20" s="240" t="str">
        <f>IF(OR(F20=0,F20=""),"",'DAFTAR PELAJAR'!C15)</f>
        <v>4 ETE</v>
      </c>
      <c r="D20" s="241" t="str">
        <f>IF(OR(F20=0,F20=""),"",'DAFTAR PELAJAR'!D15)</f>
        <v>980426065335</v>
      </c>
      <c r="E20" s="240" t="str">
        <f>IF(OR(F20=0,F20=""),"",'DAFTAR PELAJAR'!E15)</f>
        <v>K591CETE011</v>
      </c>
      <c r="F20" s="242">
        <f>IF(OR('DAFTAR PELAJAR'!J15=0,'DAFTAR PELAJAR'!J15=""),"",'DAFTAR PELAJAR'!J15)</f>
        <v>1</v>
      </c>
      <c r="G20" s="224" t="str">
        <f>IFERROR('RUMUSAN (PB)'!AC19,"")</f>
        <v/>
      </c>
      <c r="H20" s="140"/>
      <c r="I20" s="138"/>
      <c r="J20" s="138"/>
      <c r="K20" s="237" t="str">
        <f t="shared" si="0"/>
        <v/>
      </c>
      <c r="L20" s="185"/>
      <c r="M20" s="138"/>
      <c r="N20" s="186"/>
      <c r="O20" s="238" t="str">
        <f t="shared" si="1"/>
        <v/>
      </c>
      <c r="P20" s="238" t="str">
        <f t="shared" si="4"/>
        <v/>
      </c>
      <c r="Q20" s="238" t="str">
        <f t="shared" si="2"/>
        <v/>
      </c>
      <c r="R20" s="238" t="str">
        <f t="shared" si="3"/>
        <v/>
      </c>
      <c r="S20" s="238" t="str">
        <f t="shared" si="5"/>
        <v/>
      </c>
      <c r="T20" s="401" t="str">
        <f t="shared" si="6"/>
        <v/>
      </c>
      <c r="U20" s="401" t="str">
        <f t="shared" si="7"/>
        <v/>
      </c>
      <c r="V20" s="394" t="str">
        <f t="shared" si="8"/>
        <v/>
      </c>
    </row>
    <row r="21" spans="1:22">
      <c r="A21" s="6">
        <v>9</v>
      </c>
      <c r="B21" s="239" t="str">
        <f>IF(OR(F21=0,F21=""),"",'DAFTAR PELAJAR'!B16)</f>
        <v>MUHAMMAD FAIZULRULLAH BIN ZULKEFLI</v>
      </c>
      <c r="C21" s="240" t="str">
        <f>IF(OR(F21=0,F21=""),"",'DAFTAR PELAJAR'!C16)</f>
        <v>4 ETE</v>
      </c>
      <c r="D21" s="241" t="str">
        <f>IF(OR(F21=0,F21=""),"",'DAFTAR PELAJAR'!D16)</f>
        <v>981015145765</v>
      </c>
      <c r="E21" s="240" t="str">
        <f>IF(OR(F21=0,F21=""),"",'DAFTAR PELAJAR'!E16)</f>
        <v>K591CETE012</v>
      </c>
      <c r="F21" s="242">
        <f>IF(OR('DAFTAR PELAJAR'!J16=0,'DAFTAR PELAJAR'!J16=""),"",'DAFTAR PELAJAR'!J16)</f>
        <v>1</v>
      </c>
      <c r="G21" s="224" t="str">
        <f>IFERROR('RUMUSAN (PB)'!AC20,"")</f>
        <v/>
      </c>
      <c r="H21" s="140"/>
      <c r="I21" s="138"/>
      <c r="J21" s="138"/>
      <c r="K21" s="237" t="str">
        <f t="shared" si="0"/>
        <v/>
      </c>
      <c r="L21" s="185"/>
      <c r="M21" s="138"/>
      <c r="N21" s="186"/>
      <c r="O21" s="238" t="str">
        <f t="shared" si="1"/>
        <v/>
      </c>
      <c r="P21" s="238" t="str">
        <f t="shared" si="4"/>
        <v/>
      </c>
      <c r="Q21" s="238" t="str">
        <f t="shared" si="2"/>
        <v/>
      </c>
      <c r="R21" s="238" t="str">
        <f t="shared" si="3"/>
        <v/>
      </c>
      <c r="S21" s="238" t="str">
        <f t="shared" si="5"/>
        <v/>
      </c>
      <c r="T21" s="401" t="str">
        <f t="shared" si="6"/>
        <v/>
      </c>
      <c r="U21" s="401" t="str">
        <f t="shared" si="7"/>
        <v/>
      </c>
      <c r="V21" s="394" t="str">
        <f t="shared" si="8"/>
        <v/>
      </c>
    </row>
    <row r="22" spans="1:22">
      <c r="A22" s="6">
        <v>10</v>
      </c>
      <c r="B22" s="239" t="str">
        <f>IF(OR(F22=0,F22=""),"",'DAFTAR PELAJAR'!B17)</f>
        <v>MUHAMMAD FAKHRULLAH BIN JAFFRI</v>
      </c>
      <c r="C22" s="240" t="str">
        <f>IF(OR(F22=0,F22=""),"",'DAFTAR PELAJAR'!C17)</f>
        <v>4 ETE</v>
      </c>
      <c r="D22" s="241">
        <f>IF(OR(F22=0,F22=""),"",'DAFTAR PELAJAR'!D17)</f>
        <v>980310065835</v>
      </c>
      <c r="E22" s="240" t="str">
        <f>IF(OR(F22=0,F22=""),"",'DAFTAR PELAJAR'!E17)</f>
        <v>K591CETE013</v>
      </c>
      <c r="F22" s="242">
        <f>IF(OR('DAFTAR PELAJAR'!J17=0,'DAFTAR PELAJAR'!J17=""),"",'DAFTAR PELAJAR'!J17)</f>
        <v>1</v>
      </c>
      <c r="G22" s="224" t="str">
        <f>IFERROR('RUMUSAN (PB)'!AC21,"")</f>
        <v/>
      </c>
      <c r="H22" s="140"/>
      <c r="I22" s="138"/>
      <c r="J22" s="138"/>
      <c r="K22" s="237" t="str">
        <f t="shared" si="0"/>
        <v/>
      </c>
      <c r="L22" s="185"/>
      <c r="M22" s="138"/>
      <c r="N22" s="186"/>
      <c r="O22" s="238" t="str">
        <f t="shared" si="1"/>
        <v/>
      </c>
      <c r="P22" s="238" t="str">
        <f t="shared" si="4"/>
        <v/>
      </c>
      <c r="Q22" s="238" t="str">
        <f t="shared" si="2"/>
        <v/>
      </c>
      <c r="R22" s="238" t="str">
        <f t="shared" si="3"/>
        <v/>
      </c>
      <c r="S22" s="238" t="str">
        <f t="shared" si="5"/>
        <v/>
      </c>
      <c r="T22" s="401" t="str">
        <f t="shared" si="6"/>
        <v/>
      </c>
      <c r="U22" s="401" t="str">
        <f t="shared" si="7"/>
        <v/>
      </c>
      <c r="V22" s="394" t="str">
        <f t="shared" si="8"/>
        <v/>
      </c>
    </row>
    <row r="23" spans="1:22">
      <c r="A23" s="6">
        <v>11</v>
      </c>
      <c r="B23" s="244" t="str">
        <f>IF(OR(F23=0,F23=""),"",'DAFTAR PELAJAR'!B18)</f>
        <v>MUHAMMAD HAFIZUDDIN BIN SALEHUDDIN</v>
      </c>
      <c r="C23" s="240" t="str">
        <f>IF(OR(F23=0,F23=""),"",'DAFTAR PELAJAR'!C18)</f>
        <v>4 ETE</v>
      </c>
      <c r="D23" s="245" t="str">
        <f>IF(OR(F23=0,F23=""),"",'DAFTAR PELAJAR'!D18)</f>
        <v>981113065785</v>
      </c>
      <c r="E23" s="240" t="str">
        <f>IF(OR(F23=0,F23=""),"",'DAFTAR PELAJAR'!E18)</f>
        <v>K591CETE014</v>
      </c>
      <c r="F23" s="242">
        <f>IF(OR('DAFTAR PELAJAR'!J18=0,'DAFTAR PELAJAR'!J18=""),"",'DAFTAR PELAJAR'!J18)</f>
        <v>1</v>
      </c>
      <c r="G23" s="224" t="str">
        <f>IFERROR('RUMUSAN (PB)'!AC22,"")</f>
        <v/>
      </c>
      <c r="H23" s="140"/>
      <c r="I23" s="138"/>
      <c r="J23" s="138"/>
      <c r="K23" s="237" t="str">
        <f t="shared" si="0"/>
        <v/>
      </c>
      <c r="L23" s="185"/>
      <c r="M23" s="138"/>
      <c r="N23" s="186"/>
      <c r="O23" s="238" t="str">
        <f t="shared" si="1"/>
        <v/>
      </c>
      <c r="P23" s="238" t="str">
        <f t="shared" si="4"/>
        <v/>
      </c>
      <c r="Q23" s="238" t="str">
        <f t="shared" si="2"/>
        <v/>
      </c>
      <c r="R23" s="238" t="str">
        <f t="shared" si="3"/>
        <v/>
      </c>
      <c r="S23" s="238" t="str">
        <f t="shared" si="5"/>
        <v/>
      </c>
      <c r="T23" s="401" t="str">
        <f t="shared" si="6"/>
        <v/>
      </c>
      <c r="U23" s="401" t="str">
        <f t="shared" si="7"/>
        <v/>
      </c>
      <c r="V23" s="394" t="str">
        <f t="shared" si="8"/>
        <v/>
      </c>
    </row>
    <row r="24" spans="1:22">
      <c r="A24" s="6">
        <v>12</v>
      </c>
      <c r="B24" s="239" t="str">
        <f>IF(OR(F24=0,F24=""),"",'DAFTAR PELAJAR'!B19)</f>
        <v>MUHAMMAD IKHWAN BIN ZULKIPLI</v>
      </c>
      <c r="C24" s="240" t="str">
        <f>IF(OR(F24=0,F24=""),"",'DAFTAR PELAJAR'!C19)</f>
        <v>4 ETE</v>
      </c>
      <c r="D24" s="241" t="str">
        <f>IF(OR(F24=0,F24=""),"",'DAFTAR PELAJAR'!D19)</f>
        <v>980123065629</v>
      </c>
      <c r="E24" s="240" t="str">
        <f>IF(OR(F24=0,F24=""),"",'DAFTAR PELAJAR'!E19)</f>
        <v>K591CETE015</v>
      </c>
      <c r="F24" s="242">
        <f>IF(OR('DAFTAR PELAJAR'!J19=0,'DAFTAR PELAJAR'!J19=""),"",'DAFTAR PELAJAR'!J19)</f>
        <v>1</v>
      </c>
      <c r="G24" s="224" t="str">
        <f>IFERROR('RUMUSAN (PB)'!AC23,"")</f>
        <v/>
      </c>
      <c r="H24" s="140"/>
      <c r="I24" s="138"/>
      <c r="J24" s="138"/>
      <c r="K24" s="237" t="str">
        <f t="shared" si="0"/>
        <v/>
      </c>
      <c r="L24" s="185"/>
      <c r="M24" s="138"/>
      <c r="N24" s="186"/>
      <c r="O24" s="238" t="str">
        <f t="shared" si="1"/>
        <v/>
      </c>
      <c r="P24" s="238" t="str">
        <f t="shared" si="4"/>
        <v/>
      </c>
      <c r="Q24" s="238" t="str">
        <f t="shared" si="2"/>
        <v/>
      </c>
      <c r="R24" s="238" t="str">
        <f t="shared" si="3"/>
        <v/>
      </c>
      <c r="S24" s="238" t="str">
        <f t="shared" si="5"/>
        <v/>
      </c>
      <c r="T24" s="401" t="str">
        <f t="shared" si="6"/>
        <v/>
      </c>
      <c r="U24" s="401" t="str">
        <f t="shared" si="7"/>
        <v/>
      </c>
      <c r="V24" s="394" t="str">
        <f t="shared" si="8"/>
        <v/>
      </c>
    </row>
    <row r="25" spans="1:22">
      <c r="A25" s="6">
        <v>13</v>
      </c>
      <c r="B25" s="239" t="str">
        <f>IF(OR(F25=0,F25=""),"",'DAFTAR PELAJAR'!B20)</f>
        <v>MUHAMMAD SYAHIRAN IZZ BIN MAT NOH</v>
      </c>
      <c r="C25" s="240" t="str">
        <f>IF(OR(F25=0,F25=""),"",'DAFTAR PELAJAR'!C20)</f>
        <v>4 ETE</v>
      </c>
      <c r="D25" s="241" t="str">
        <f>IF(OR(F25=0,F25=""),"",'DAFTAR PELAJAR'!D20)</f>
        <v>981013065809</v>
      </c>
      <c r="E25" s="240" t="str">
        <f>IF(OR(F25=0,F25=""),"",'DAFTAR PELAJAR'!E20)</f>
        <v>K591CETE016</v>
      </c>
      <c r="F25" s="242">
        <f>IF(OR('DAFTAR PELAJAR'!J20=0,'DAFTAR PELAJAR'!J20=""),"",'DAFTAR PELAJAR'!J20)</f>
        <v>1</v>
      </c>
      <c r="G25" s="224" t="str">
        <f>IFERROR('RUMUSAN (PB)'!AC24,"")</f>
        <v/>
      </c>
      <c r="H25" s="140"/>
      <c r="I25" s="138"/>
      <c r="J25" s="138"/>
      <c r="K25" s="237" t="str">
        <f t="shared" si="0"/>
        <v/>
      </c>
      <c r="L25" s="185"/>
      <c r="M25" s="138"/>
      <c r="N25" s="186"/>
      <c r="O25" s="238" t="str">
        <f t="shared" si="1"/>
        <v/>
      </c>
      <c r="P25" s="238" t="str">
        <f t="shared" si="4"/>
        <v/>
      </c>
      <c r="Q25" s="238" t="str">
        <f t="shared" si="2"/>
        <v/>
      </c>
      <c r="R25" s="238" t="str">
        <f t="shared" si="3"/>
        <v/>
      </c>
      <c r="S25" s="238" t="str">
        <f t="shared" si="5"/>
        <v/>
      </c>
      <c r="T25" s="401" t="str">
        <f t="shared" si="6"/>
        <v/>
      </c>
      <c r="U25" s="401" t="str">
        <f t="shared" si="7"/>
        <v/>
      </c>
      <c r="V25" s="394" t="str">
        <f t="shared" si="8"/>
        <v/>
      </c>
    </row>
    <row r="26" spans="1:22">
      <c r="A26" s="6">
        <v>14</v>
      </c>
      <c r="B26" s="239" t="str">
        <f>IF(OR(F26=0,F26=""),"",'DAFTAR PELAJAR'!B21)</f>
        <v>MUHAMMAD ZAKI BIN DAUD</v>
      </c>
      <c r="C26" s="240" t="str">
        <f>IF(OR(F26=0,F26=""),"",'DAFTAR PELAJAR'!C21)</f>
        <v>4 ETE</v>
      </c>
      <c r="D26" s="241" t="str">
        <f>IF(OR(F26=0,F26=""),"",'DAFTAR PELAJAR'!D21)</f>
        <v>981031065183</v>
      </c>
      <c r="E26" s="240" t="str">
        <f>IF(OR(F26=0,F26=""),"",'DAFTAR PELAJAR'!E21)</f>
        <v>K591CETE017</v>
      </c>
      <c r="F26" s="242">
        <f>IF(OR('DAFTAR PELAJAR'!J21=0,'DAFTAR PELAJAR'!J21=""),"",'DAFTAR PELAJAR'!J21)</f>
        <v>1</v>
      </c>
      <c r="G26" s="224" t="str">
        <f>IFERROR('RUMUSAN (PB)'!AC25,"")</f>
        <v/>
      </c>
      <c r="H26" s="140"/>
      <c r="I26" s="138"/>
      <c r="J26" s="138"/>
      <c r="K26" s="237" t="str">
        <f t="shared" si="0"/>
        <v/>
      </c>
      <c r="L26" s="185"/>
      <c r="M26" s="138"/>
      <c r="N26" s="186"/>
      <c r="O26" s="238" t="str">
        <f t="shared" si="1"/>
        <v/>
      </c>
      <c r="P26" s="238" t="str">
        <f t="shared" si="4"/>
        <v/>
      </c>
      <c r="Q26" s="238" t="str">
        <f t="shared" si="2"/>
        <v/>
      </c>
      <c r="R26" s="238" t="str">
        <f t="shared" si="3"/>
        <v/>
      </c>
      <c r="S26" s="238" t="str">
        <f t="shared" si="5"/>
        <v/>
      </c>
      <c r="T26" s="401" t="str">
        <f t="shared" si="6"/>
        <v/>
      </c>
      <c r="U26" s="401" t="str">
        <f t="shared" si="7"/>
        <v/>
      </c>
      <c r="V26" s="394" t="str">
        <f t="shared" si="8"/>
        <v/>
      </c>
    </row>
    <row r="27" spans="1:22">
      <c r="A27" s="6">
        <v>15</v>
      </c>
      <c r="B27" s="239" t="str">
        <f>IF(OR(F27=0,F27=""),"",'DAFTAR PELAJAR'!B22)</f>
        <v>NUR ATHIRAH AUNI BINTI MOHAMED ARIF</v>
      </c>
      <c r="C27" s="240" t="str">
        <f>IF(OR(F27=0,F27=""),"",'DAFTAR PELAJAR'!C22)</f>
        <v>4 ETE</v>
      </c>
      <c r="D27" s="241" t="str">
        <f>IF(OR(F27=0,F27=""),"",'DAFTAR PELAJAR'!D22)</f>
        <v>980907075788</v>
      </c>
      <c r="E27" s="240" t="str">
        <f>IF(OR(F27=0,F27=""),"",'DAFTAR PELAJAR'!E22)</f>
        <v>K591CETE019</v>
      </c>
      <c r="F27" s="242">
        <f>IF(OR('DAFTAR PELAJAR'!J22=0,'DAFTAR PELAJAR'!J22=""),"",'DAFTAR PELAJAR'!J22)</f>
        <v>1</v>
      </c>
      <c r="G27" s="224" t="str">
        <f>IFERROR('RUMUSAN (PB)'!AC26,"")</f>
        <v/>
      </c>
      <c r="H27" s="140"/>
      <c r="I27" s="138"/>
      <c r="J27" s="138"/>
      <c r="K27" s="237" t="str">
        <f t="shared" si="0"/>
        <v/>
      </c>
      <c r="L27" s="185"/>
      <c r="M27" s="138"/>
      <c r="N27" s="186"/>
      <c r="O27" s="238" t="str">
        <f t="shared" si="1"/>
        <v/>
      </c>
      <c r="P27" s="238" t="str">
        <f t="shared" si="4"/>
        <v/>
      </c>
      <c r="Q27" s="238" t="str">
        <f t="shared" si="2"/>
        <v/>
      </c>
      <c r="R27" s="238" t="str">
        <f t="shared" si="3"/>
        <v/>
      </c>
      <c r="S27" s="238" t="str">
        <f t="shared" si="5"/>
        <v/>
      </c>
      <c r="T27" s="401" t="str">
        <f t="shared" si="6"/>
        <v/>
      </c>
      <c r="U27" s="401" t="str">
        <f t="shared" si="7"/>
        <v/>
      </c>
      <c r="V27" s="394" t="str">
        <f t="shared" si="8"/>
        <v/>
      </c>
    </row>
    <row r="28" spans="1:22">
      <c r="A28" s="6">
        <v>16</v>
      </c>
      <c r="B28" s="239" t="str">
        <f>IF(OR(F28=0,F28=""),"",'DAFTAR PELAJAR'!B23)</f>
        <v>NUR AZRI HUSNINA BINTI SARMUJI</v>
      </c>
      <c r="C28" s="240" t="str">
        <f>IF(OR(F28=0,F28=""),"",'DAFTAR PELAJAR'!C23)</f>
        <v>4 ETE</v>
      </c>
      <c r="D28" s="241" t="str">
        <f>IF(OR(F28=0,F28=""),"",'DAFTAR PELAJAR'!D23)</f>
        <v>980422106558</v>
      </c>
      <c r="E28" s="240" t="str">
        <f>IF(OR(F28=0,F28=""),"",'DAFTAR PELAJAR'!E23)</f>
        <v>K591CETE020</v>
      </c>
      <c r="F28" s="242">
        <f>IF(OR('DAFTAR PELAJAR'!J23=0,'DAFTAR PELAJAR'!J23=""),"",'DAFTAR PELAJAR'!J23)</f>
        <v>1</v>
      </c>
      <c r="G28" s="224" t="str">
        <f>IFERROR('RUMUSAN (PB)'!AC27,"")</f>
        <v/>
      </c>
      <c r="H28" s="140"/>
      <c r="I28" s="138"/>
      <c r="J28" s="138"/>
      <c r="K28" s="237" t="str">
        <f t="shared" si="0"/>
        <v/>
      </c>
      <c r="L28" s="185"/>
      <c r="M28" s="138"/>
      <c r="N28" s="186"/>
      <c r="O28" s="238" t="str">
        <f t="shared" si="1"/>
        <v/>
      </c>
      <c r="P28" s="238" t="str">
        <f t="shared" si="4"/>
        <v/>
      </c>
      <c r="Q28" s="238" t="str">
        <f t="shared" si="2"/>
        <v/>
      </c>
      <c r="R28" s="238" t="str">
        <f t="shared" si="3"/>
        <v/>
      </c>
      <c r="S28" s="238" t="str">
        <f t="shared" si="5"/>
        <v/>
      </c>
      <c r="T28" s="401" t="str">
        <f t="shared" si="6"/>
        <v/>
      </c>
      <c r="U28" s="401" t="str">
        <f t="shared" si="7"/>
        <v/>
      </c>
      <c r="V28" s="394" t="str">
        <f t="shared" si="8"/>
        <v/>
      </c>
    </row>
    <row r="29" spans="1:22">
      <c r="A29" s="6">
        <v>17</v>
      </c>
      <c r="B29" s="239" t="str">
        <f>IF(OR(F29=0,F29=""),"",'DAFTAR PELAJAR'!B24)</f>
        <v>NURUL AMIRA SYAFIQAH BINTI AZLI</v>
      </c>
      <c r="C29" s="240" t="str">
        <f>IF(OR(F29=0,F29=""),"",'DAFTAR PELAJAR'!C24)</f>
        <v>4 ETE</v>
      </c>
      <c r="D29" s="241" t="str">
        <f>IF(OR(F29=0,F29=""),"",'DAFTAR PELAJAR'!D24)</f>
        <v>981024065134</v>
      </c>
      <c r="E29" s="240" t="str">
        <f>IF(OR(F29=0,F29=""),"",'DAFTAR PELAJAR'!E24)</f>
        <v>K591CETE021</v>
      </c>
      <c r="F29" s="242">
        <f>IF(OR('DAFTAR PELAJAR'!J24=0,'DAFTAR PELAJAR'!J24=""),"",'DAFTAR PELAJAR'!J24)</f>
        <v>1</v>
      </c>
      <c r="G29" s="224" t="str">
        <f>IFERROR('RUMUSAN (PB)'!AC28,"")</f>
        <v/>
      </c>
      <c r="H29" s="140"/>
      <c r="I29" s="138"/>
      <c r="J29" s="138"/>
      <c r="K29" s="237" t="str">
        <f t="shared" si="0"/>
        <v/>
      </c>
      <c r="L29" s="185"/>
      <c r="M29" s="138"/>
      <c r="N29" s="186"/>
      <c r="O29" s="238" t="str">
        <f t="shared" si="1"/>
        <v/>
      </c>
      <c r="P29" s="238" t="str">
        <f t="shared" si="4"/>
        <v/>
      </c>
      <c r="Q29" s="238" t="str">
        <f t="shared" si="2"/>
        <v/>
      </c>
      <c r="R29" s="238" t="str">
        <f t="shared" si="3"/>
        <v/>
      </c>
      <c r="S29" s="238" t="str">
        <f t="shared" si="5"/>
        <v/>
      </c>
      <c r="T29" s="401" t="str">
        <f t="shared" si="6"/>
        <v/>
      </c>
      <c r="U29" s="401" t="str">
        <f t="shared" si="7"/>
        <v/>
      </c>
      <c r="V29" s="394" t="str">
        <f t="shared" si="8"/>
        <v/>
      </c>
    </row>
    <row r="30" spans="1:22">
      <c r="A30" s="6">
        <v>18</v>
      </c>
      <c r="B30" s="239" t="str">
        <f>IF(OR(F30=0,F30=""),"",'DAFTAR PELAJAR'!B25)</f>
        <v>SHAIQAL SHA AQMAL BIN AZLAN SHAH</v>
      </c>
      <c r="C30" s="240" t="str">
        <f>IF(OR(F30=0,F30=""),"",'DAFTAR PELAJAR'!C25)</f>
        <v>4 ETE</v>
      </c>
      <c r="D30" s="241" t="str">
        <f>IF(OR(F30=0,F30=""),"",'DAFTAR PELAJAR'!D25)</f>
        <v>980226065277</v>
      </c>
      <c r="E30" s="240" t="str">
        <f>IF(OR(F30=0,F30=""),"",'DAFTAR PELAJAR'!E25)</f>
        <v>K591CETE022</v>
      </c>
      <c r="F30" s="242">
        <f>IF(OR('DAFTAR PELAJAR'!J25=0,'DAFTAR PELAJAR'!J25=""),"",'DAFTAR PELAJAR'!J25)</f>
        <v>1</v>
      </c>
      <c r="G30" s="224" t="str">
        <f>IFERROR('RUMUSAN (PB)'!AC29,"")</f>
        <v/>
      </c>
      <c r="H30" s="140"/>
      <c r="I30" s="138"/>
      <c r="J30" s="138"/>
      <c r="K30" s="237" t="str">
        <f t="shared" si="0"/>
        <v/>
      </c>
      <c r="L30" s="185"/>
      <c r="M30" s="138"/>
      <c r="N30" s="186"/>
      <c r="O30" s="238" t="str">
        <f t="shared" si="1"/>
        <v/>
      </c>
      <c r="P30" s="238" t="str">
        <f t="shared" si="4"/>
        <v/>
      </c>
      <c r="Q30" s="238" t="str">
        <f t="shared" si="2"/>
        <v/>
      </c>
      <c r="R30" s="238" t="str">
        <f t="shared" si="3"/>
        <v/>
      </c>
      <c r="S30" s="238" t="str">
        <f t="shared" si="5"/>
        <v/>
      </c>
      <c r="T30" s="401" t="str">
        <f t="shared" si="6"/>
        <v/>
      </c>
      <c r="U30" s="401" t="str">
        <f t="shared" si="7"/>
        <v/>
      </c>
      <c r="V30" s="394" t="str">
        <f t="shared" si="8"/>
        <v/>
      </c>
    </row>
    <row r="31" spans="1:22">
      <c r="A31" s="6">
        <v>19</v>
      </c>
      <c r="B31" s="239" t="str">
        <f>IF(OR(F31=0,F31=""),"",'DAFTAR PELAJAR'!B26)</f>
        <v>TUAN MUHAMMAD AJWAD BIN TUAN MOHAMAD ZAIDI</v>
      </c>
      <c r="C31" s="240" t="str">
        <f>IF(OR(F31=0,F31=""),"",'DAFTAR PELAJAR'!C26)</f>
        <v>4 ETE</v>
      </c>
      <c r="D31" s="241" t="str">
        <f>IF(OR(F31=0,F31=""),"",'DAFTAR PELAJAR'!D26)</f>
        <v>980408036389</v>
      </c>
      <c r="E31" s="240" t="str">
        <f>IF(OR(F31=0,F31=""),"",'DAFTAR PELAJAR'!E26)</f>
        <v>K591CETE024</v>
      </c>
      <c r="F31" s="242">
        <f>IF(OR('DAFTAR PELAJAR'!J26=0,'DAFTAR PELAJAR'!J26=""),"",'DAFTAR PELAJAR'!J26)</f>
        <v>1</v>
      </c>
      <c r="G31" s="224" t="str">
        <f>IFERROR('RUMUSAN (PB)'!AC30,"")</f>
        <v/>
      </c>
      <c r="H31" s="140"/>
      <c r="I31" s="138"/>
      <c r="J31" s="138"/>
      <c r="K31" s="237" t="str">
        <f t="shared" si="0"/>
        <v/>
      </c>
      <c r="L31" s="185"/>
      <c r="M31" s="138"/>
      <c r="N31" s="186"/>
      <c r="O31" s="238" t="str">
        <f t="shared" si="1"/>
        <v/>
      </c>
      <c r="P31" s="238" t="str">
        <f t="shared" si="4"/>
        <v/>
      </c>
      <c r="Q31" s="238" t="str">
        <f t="shared" si="2"/>
        <v/>
      </c>
      <c r="R31" s="238" t="str">
        <f t="shared" si="3"/>
        <v/>
      </c>
      <c r="S31" s="238" t="str">
        <f t="shared" si="5"/>
        <v/>
      </c>
      <c r="T31" s="401" t="str">
        <f t="shared" si="6"/>
        <v/>
      </c>
      <c r="U31" s="401" t="str">
        <f t="shared" si="7"/>
        <v/>
      </c>
      <c r="V31" s="394" t="str">
        <f t="shared" si="8"/>
        <v/>
      </c>
    </row>
    <row r="32" spans="1:22">
      <c r="A32" s="6">
        <v>20</v>
      </c>
      <c r="B32" s="239" t="str">
        <f>IF(OR(F32=0,F32=""),"",'DAFTAR PELAJAR'!B27)</f>
        <v>MUHAMMAD AFNAN AMIN BIN BAHARUDIN</v>
      </c>
      <c r="C32" s="240" t="str">
        <f>IF(OR(F32=0,F32=""),"",'DAFTAR PELAJAR'!C27)</f>
        <v>4 ETE</v>
      </c>
      <c r="D32" s="241">
        <f>IF(OR(F32=0,F32=""),"",'DAFTAR PELAJAR'!D27)</f>
        <v>980720065505</v>
      </c>
      <c r="E32" s="240" t="str">
        <f>IF(OR(F32=0,F32=""),"",'DAFTAR PELAJAR'!E27)</f>
        <v>K621CETE012</v>
      </c>
      <c r="F32" s="242">
        <f>IF(OR('DAFTAR PELAJAR'!J27=0,'DAFTAR PELAJAR'!J27=""),"",'DAFTAR PELAJAR'!J27)</f>
        <v>1</v>
      </c>
      <c r="G32" s="224" t="str">
        <f>IFERROR('RUMUSAN (PB)'!AC31,"")</f>
        <v/>
      </c>
      <c r="H32" s="140"/>
      <c r="I32" s="138"/>
      <c r="J32" s="138"/>
      <c r="K32" s="237" t="str">
        <f t="shared" si="0"/>
        <v/>
      </c>
      <c r="L32" s="185"/>
      <c r="M32" s="138"/>
      <c r="N32" s="186"/>
      <c r="O32" s="238" t="str">
        <f t="shared" si="1"/>
        <v/>
      </c>
      <c r="P32" s="238" t="str">
        <f t="shared" si="4"/>
        <v/>
      </c>
      <c r="Q32" s="238" t="str">
        <f t="shared" si="2"/>
        <v/>
      </c>
      <c r="R32" s="238" t="str">
        <f t="shared" si="3"/>
        <v/>
      </c>
      <c r="S32" s="238" t="str">
        <f t="shared" si="5"/>
        <v/>
      </c>
      <c r="T32" s="401" t="str">
        <f t="shared" si="6"/>
        <v/>
      </c>
      <c r="U32" s="401" t="str">
        <f t="shared" si="7"/>
        <v/>
      </c>
      <c r="V32" s="394" t="str">
        <f t="shared" si="8"/>
        <v/>
      </c>
    </row>
    <row r="33" spans="1:22">
      <c r="A33" s="6">
        <v>21</v>
      </c>
      <c r="B33" s="239" t="str">
        <f>IF(OR(F33=0,F33=""),"",'DAFTAR PELAJAR'!B28)</f>
        <v>IKHMAL BIN AHMAD SAHARUDIN</v>
      </c>
      <c r="C33" s="240" t="str">
        <f>IF(OR(F33=0,F33=""),"",'DAFTAR PELAJAR'!C28)</f>
        <v>4 ETE</v>
      </c>
      <c r="D33" s="241">
        <f>IF(OR(F33=0,F33=""),"",'DAFTAR PELAJAR'!D28)</f>
        <v>980927065659</v>
      </c>
      <c r="E33" s="240" t="str">
        <f>IF(OR(F33=0,F33=""),"",'DAFTAR PELAJAR'!E28)</f>
        <v>K621CETE007</v>
      </c>
      <c r="F33" s="242">
        <f>IF(OR('DAFTAR PELAJAR'!J28=0,'DAFTAR PELAJAR'!J28=""),"",'DAFTAR PELAJAR'!J28)</f>
        <v>1</v>
      </c>
      <c r="G33" s="224" t="str">
        <f>IFERROR('RUMUSAN (PB)'!AC32,"")</f>
        <v/>
      </c>
      <c r="H33" s="140"/>
      <c r="I33" s="138"/>
      <c r="J33" s="138"/>
      <c r="K33" s="237" t="str">
        <f t="shared" si="0"/>
        <v/>
      </c>
      <c r="L33" s="185"/>
      <c r="M33" s="138"/>
      <c r="N33" s="186"/>
      <c r="O33" s="238" t="str">
        <f t="shared" si="1"/>
        <v/>
      </c>
      <c r="P33" s="238" t="str">
        <f t="shared" si="4"/>
        <v/>
      </c>
      <c r="Q33" s="238" t="str">
        <f t="shared" si="2"/>
        <v/>
      </c>
      <c r="R33" s="238" t="str">
        <f t="shared" si="3"/>
        <v/>
      </c>
      <c r="S33" s="238" t="str">
        <f t="shared" si="5"/>
        <v/>
      </c>
      <c r="T33" s="401" t="str">
        <f t="shared" si="6"/>
        <v/>
      </c>
      <c r="U33" s="401" t="str">
        <f t="shared" si="7"/>
        <v/>
      </c>
      <c r="V33" s="394" t="str">
        <f t="shared" si="8"/>
        <v/>
      </c>
    </row>
    <row r="34" spans="1:22">
      <c r="A34" s="6">
        <v>22</v>
      </c>
      <c r="B34" s="239" t="str">
        <f>IF(OR(F34=0,F34=""),"",'DAFTAR PELAJAR'!B29)</f>
        <v>ABU SAID BIN AZMIN</v>
      </c>
      <c r="C34" s="240" t="str">
        <f>IF(OR(F34=0,F34=""),"",'DAFTAR PELAJAR'!C29)</f>
        <v>4 ETN</v>
      </c>
      <c r="D34" s="241">
        <f>IF(OR(F34=0,F34=""),"",'DAFTAR PELAJAR'!D29)</f>
        <v>980120145201</v>
      </c>
      <c r="E34" s="240" t="str">
        <f>IF(OR(F34=0,F34=""),"",'DAFTAR PELAJAR'!E29)</f>
        <v>K591CETN002</v>
      </c>
      <c r="F34" s="242">
        <f>IF(OR('DAFTAR PELAJAR'!J29=0,'DAFTAR PELAJAR'!J29=""),"",'DAFTAR PELAJAR'!J29)</f>
        <v>1</v>
      </c>
      <c r="G34" s="224" t="str">
        <f>IFERROR('RUMUSAN (PB)'!AC33,"")</f>
        <v/>
      </c>
      <c r="H34" s="140"/>
      <c r="I34" s="138"/>
      <c r="J34" s="138"/>
      <c r="K34" s="237" t="str">
        <f t="shared" si="0"/>
        <v/>
      </c>
      <c r="L34" s="185"/>
      <c r="M34" s="138"/>
      <c r="N34" s="186"/>
      <c r="O34" s="238" t="str">
        <f t="shared" si="1"/>
        <v/>
      </c>
      <c r="P34" s="238" t="str">
        <f t="shared" si="4"/>
        <v/>
      </c>
      <c r="Q34" s="238" t="str">
        <f t="shared" si="2"/>
        <v/>
      </c>
      <c r="R34" s="238" t="str">
        <f t="shared" si="3"/>
        <v/>
      </c>
      <c r="S34" s="238" t="str">
        <f t="shared" si="5"/>
        <v/>
      </c>
      <c r="T34" s="401" t="str">
        <f t="shared" si="6"/>
        <v/>
      </c>
      <c r="U34" s="401" t="str">
        <f t="shared" si="7"/>
        <v/>
      </c>
      <c r="V34" s="394" t="str">
        <f t="shared" si="8"/>
        <v/>
      </c>
    </row>
    <row r="35" spans="1:22">
      <c r="A35" s="6">
        <v>23</v>
      </c>
      <c r="B35" s="239" t="str">
        <f>IF(OR(F35=0,F35=""),"",'DAFTAR PELAJAR'!B30)</f>
        <v>FATHIN NAJIHAH BINTI MOHMAD NIZAM</v>
      </c>
      <c r="C35" s="240" t="str">
        <f>IF(OR(F35=0,F35=""),"",'DAFTAR PELAJAR'!C30)</f>
        <v>4 ETN</v>
      </c>
      <c r="D35" s="245" t="str">
        <f>IF(OR(F35=0,F35=""),"",'DAFTAR PELAJAR'!D30)</f>
        <v>981127066156</v>
      </c>
      <c r="E35" s="240" t="str">
        <f>IF(OR(F35=0,F35=""),"",'DAFTAR PELAJAR'!E30)</f>
        <v>K591CETN003</v>
      </c>
      <c r="F35" s="242">
        <f>IF(OR('DAFTAR PELAJAR'!J30=0,'DAFTAR PELAJAR'!J30=""),"",'DAFTAR PELAJAR'!J30)</f>
        <v>1</v>
      </c>
      <c r="G35" s="224" t="str">
        <f>IFERROR('RUMUSAN (PB)'!AC34,"")</f>
        <v/>
      </c>
      <c r="H35" s="140"/>
      <c r="I35" s="138"/>
      <c r="J35" s="138"/>
      <c r="K35" s="237" t="str">
        <f t="shared" si="0"/>
        <v/>
      </c>
      <c r="L35" s="185"/>
      <c r="M35" s="138"/>
      <c r="N35" s="186"/>
      <c r="O35" s="238" t="str">
        <f t="shared" si="1"/>
        <v/>
      </c>
      <c r="P35" s="238" t="str">
        <f t="shared" si="4"/>
        <v/>
      </c>
      <c r="Q35" s="238" t="str">
        <f t="shared" si="2"/>
        <v/>
      </c>
      <c r="R35" s="238" t="str">
        <f t="shared" si="3"/>
        <v/>
      </c>
      <c r="S35" s="238" t="str">
        <f t="shared" si="5"/>
        <v/>
      </c>
      <c r="T35" s="401" t="str">
        <f t="shared" si="6"/>
        <v/>
      </c>
      <c r="U35" s="401" t="str">
        <f t="shared" si="7"/>
        <v/>
      </c>
      <c r="V35" s="394" t="str">
        <f t="shared" si="8"/>
        <v/>
      </c>
    </row>
    <row r="36" spans="1:22">
      <c r="A36" s="6">
        <v>24</v>
      </c>
      <c r="B36" s="239" t="str">
        <f>IF(OR(F36=0,F36=""),"",'DAFTAR PELAJAR'!B31)</f>
        <v>MOHAMAD KHAIRUL SYAPIQ BIN RASIDI</v>
      </c>
      <c r="C36" s="240" t="str">
        <f>IF(OR(F36=0,F36=""),"",'DAFTAR PELAJAR'!C31)</f>
        <v>4 ETN</v>
      </c>
      <c r="D36" s="245">
        <f>IF(OR(F36=0,F36=""),"",'DAFTAR PELAJAR'!D31)</f>
        <v>980711065473</v>
      </c>
      <c r="E36" s="240" t="str">
        <f>IF(OR(F36=0,F36=""),"",'DAFTAR PELAJAR'!E31)</f>
        <v>K591CETN004</v>
      </c>
      <c r="F36" s="242">
        <f>IF(OR('DAFTAR PELAJAR'!J31=0,'DAFTAR PELAJAR'!J31=""),"",'DAFTAR PELAJAR'!J31)</f>
        <v>1</v>
      </c>
      <c r="G36" s="224" t="str">
        <f>IFERROR('RUMUSAN (PB)'!AC35,"")</f>
        <v/>
      </c>
      <c r="H36" s="140"/>
      <c r="I36" s="138"/>
      <c r="J36" s="138"/>
      <c r="K36" s="237" t="str">
        <f t="shared" si="0"/>
        <v/>
      </c>
      <c r="L36" s="185"/>
      <c r="M36" s="138"/>
      <c r="N36" s="186"/>
      <c r="O36" s="238" t="str">
        <f t="shared" si="1"/>
        <v/>
      </c>
      <c r="P36" s="238" t="str">
        <f t="shared" si="4"/>
        <v/>
      </c>
      <c r="Q36" s="238" t="str">
        <f t="shared" si="2"/>
        <v/>
      </c>
      <c r="R36" s="238" t="str">
        <f t="shared" si="3"/>
        <v/>
      </c>
      <c r="S36" s="238" t="str">
        <f t="shared" si="5"/>
        <v/>
      </c>
      <c r="T36" s="401" t="str">
        <f t="shared" si="6"/>
        <v/>
      </c>
      <c r="U36" s="401" t="str">
        <f t="shared" si="7"/>
        <v/>
      </c>
      <c r="V36" s="394" t="str">
        <f t="shared" si="8"/>
        <v/>
      </c>
    </row>
    <row r="37" spans="1:22">
      <c r="A37" s="6">
        <v>25</v>
      </c>
      <c r="B37" s="239" t="str">
        <f>IF(OR(F37=0,F37=""),"",'DAFTAR PELAJAR'!B32)</f>
        <v>MOHAMAD QAYYUM BIN ABDUL HALIM</v>
      </c>
      <c r="C37" s="240" t="str">
        <f>IF(OR(F37=0,F37=""),"",'DAFTAR PELAJAR'!C32)</f>
        <v>4 ETN</v>
      </c>
      <c r="D37" s="245">
        <f>IF(OR(F37=0,F37=""),"",'DAFTAR PELAJAR'!D32)</f>
        <v>980524065101</v>
      </c>
      <c r="E37" s="240" t="str">
        <f>IF(OR(F37=0,F37=""),"",'DAFTAR PELAJAR'!E32)</f>
        <v>K591CETN005</v>
      </c>
      <c r="F37" s="242">
        <f>IF(OR('DAFTAR PELAJAR'!J32=0,'DAFTAR PELAJAR'!J32=""),"",'DAFTAR PELAJAR'!J32)</f>
        <v>1</v>
      </c>
      <c r="G37" s="224" t="str">
        <f>IFERROR('RUMUSAN (PB)'!AC36,"")</f>
        <v/>
      </c>
      <c r="H37" s="140"/>
      <c r="I37" s="138"/>
      <c r="J37" s="138"/>
      <c r="K37" s="237" t="str">
        <f t="shared" si="0"/>
        <v/>
      </c>
      <c r="L37" s="185"/>
      <c r="M37" s="138"/>
      <c r="N37" s="186"/>
      <c r="O37" s="238" t="str">
        <f t="shared" si="1"/>
        <v/>
      </c>
      <c r="P37" s="238" t="str">
        <f t="shared" si="4"/>
        <v/>
      </c>
      <c r="Q37" s="238" t="str">
        <f t="shared" si="2"/>
        <v/>
      </c>
      <c r="R37" s="238" t="str">
        <f t="shared" si="3"/>
        <v/>
      </c>
      <c r="S37" s="238" t="str">
        <f t="shared" si="5"/>
        <v/>
      </c>
      <c r="T37" s="401" t="str">
        <f t="shared" si="6"/>
        <v/>
      </c>
      <c r="U37" s="401" t="str">
        <f t="shared" si="7"/>
        <v/>
      </c>
      <c r="V37" s="394" t="str">
        <f t="shared" si="8"/>
        <v/>
      </c>
    </row>
    <row r="38" spans="1:22">
      <c r="A38" s="6">
        <v>26</v>
      </c>
      <c r="B38" s="239" t="str">
        <f>IF(OR(F38=0,F38=""),"",'DAFTAR PELAJAR'!B33)</f>
        <v>MOHAMAD SHAHNIZAM AZRUL BIN SHAHARIN</v>
      </c>
      <c r="C38" s="240" t="str">
        <f>IF(OR(F38=0,F38=""),"",'DAFTAR PELAJAR'!C33)</f>
        <v>4 ETN</v>
      </c>
      <c r="D38" s="241" t="str">
        <f>IF(OR(F38=0,F38=""),"",'DAFTAR PELAJAR'!D33)</f>
        <v>981217065499</v>
      </c>
      <c r="E38" s="240" t="str">
        <f>IF(OR(F38=0,F38=""),"",'DAFTAR PELAJAR'!E33)</f>
        <v>K591CETN006</v>
      </c>
      <c r="F38" s="242">
        <f>IF(OR('DAFTAR PELAJAR'!J33=0,'DAFTAR PELAJAR'!J33=""),"",'DAFTAR PELAJAR'!J33)</f>
        <v>1</v>
      </c>
      <c r="G38" s="224" t="str">
        <f>IFERROR('RUMUSAN (PB)'!AC37,"")</f>
        <v/>
      </c>
      <c r="H38" s="140"/>
      <c r="I38" s="138"/>
      <c r="J38" s="138"/>
      <c r="K38" s="237" t="str">
        <f t="shared" si="0"/>
        <v/>
      </c>
      <c r="L38" s="185"/>
      <c r="M38" s="138"/>
      <c r="N38" s="186"/>
      <c r="O38" s="238" t="str">
        <f t="shared" si="1"/>
        <v/>
      </c>
      <c r="P38" s="238" t="str">
        <f t="shared" si="4"/>
        <v/>
      </c>
      <c r="Q38" s="238" t="str">
        <f t="shared" si="2"/>
        <v/>
      </c>
      <c r="R38" s="238" t="str">
        <f t="shared" si="3"/>
        <v/>
      </c>
      <c r="S38" s="238" t="str">
        <f t="shared" si="5"/>
        <v/>
      </c>
      <c r="T38" s="401" t="str">
        <f t="shared" si="6"/>
        <v/>
      </c>
      <c r="U38" s="401" t="str">
        <f t="shared" si="7"/>
        <v/>
      </c>
      <c r="V38" s="394" t="str">
        <f t="shared" si="8"/>
        <v/>
      </c>
    </row>
    <row r="39" spans="1:22">
      <c r="A39" s="6">
        <v>27</v>
      </c>
      <c r="B39" s="239" t="str">
        <f>IF(OR(F39=0,F39=""),"",'DAFTAR PELAJAR'!B34)</f>
        <v>MOHAMAD SUFI HAZIQ BIN TAJUDIN</v>
      </c>
      <c r="C39" s="240" t="str">
        <f>IF(OR(F39=0,F39=""),"",'DAFTAR PELAJAR'!C34)</f>
        <v>4 ETN</v>
      </c>
      <c r="D39" s="241" t="str">
        <f>IF(OR(F39=0,F39=""),"",'DAFTAR PELAJAR'!D34)</f>
        <v>980410065621</v>
      </c>
      <c r="E39" s="240" t="str">
        <f>IF(OR(F39=0,F39=""),"",'DAFTAR PELAJAR'!E34)</f>
        <v>K591CETN007</v>
      </c>
      <c r="F39" s="242">
        <f>IF(OR('DAFTAR PELAJAR'!J34=0,'DAFTAR PELAJAR'!J34=""),"",'DAFTAR PELAJAR'!J34)</f>
        <v>1</v>
      </c>
      <c r="G39" s="224" t="str">
        <f>IFERROR('RUMUSAN (PB)'!AC38,"")</f>
        <v/>
      </c>
      <c r="H39" s="140"/>
      <c r="I39" s="138"/>
      <c r="J39" s="138"/>
      <c r="K39" s="237" t="str">
        <f t="shared" si="0"/>
        <v/>
      </c>
      <c r="L39" s="185"/>
      <c r="M39" s="138"/>
      <c r="N39" s="186"/>
      <c r="O39" s="238" t="str">
        <f t="shared" si="1"/>
        <v/>
      </c>
      <c r="P39" s="238" t="str">
        <f t="shared" si="4"/>
        <v/>
      </c>
      <c r="Q39" s="238" t="str">
        <f t="shared" si="2"/>
        <v/>
      </c>
      <c r="R39" s="238" t="str">
        <f t="shared" si="3"/>
        <v/>
      </c>
      <c r="S39" s="238" t="str">
        <f t="shared" si="5"/>
        <v/>
      </c>
      <c r="T39" s="401" t="str">
        <f t="shared" si="6"/>
        <v/>
      </c>
      <c r="U39" s="401" t="str">
        <f t="shared" si="7"/>
        <v/>
      </c>
      <c r="V39" s="394" t="str">
        <f t="shared" si="8"/>
        <v/>
      </c>
    </row>
    <row r="40" spans="1:22">
      <c r="A40" s="6">
        <v>28</v>
      </c>
      <c r="B40" s="239" t="str">
        <f>IF(OR(F40=0,F40=""),"",'DAFTAR PELAJAR'!B35)</f>
        <v>MUHAMAD AFZAN BIN  ISHAK</v>
      </c>
      <c r="C40" s="240" t="str">
        <f>IF(OR(F40=0,F40=""),"",'DAFTAR PELAJAR'!C35)</f>
        <v>4 ETN</v>
      </c>
      <c r="D40" s="241" t="str">
        <f>IF(OR(F40=0,F40=""),"",'DAFTAR PELAJAR'!D35)</f>
        <v>980608036375</v>
      </c>
      <c r="E40" s="240" t="str">
        <f>IF(OR(F40=0,F40=""),"",'DAFTAR PELAJAR'!E35)</f>
        <v>K591CETN008</v>
      </c>
      <c r="F40" s="242">
        <f>IF(OR('DAFTAR PELAJAR'!J35=0,'DAFTAR PELAJAR'!J35=""),"",'DAFTAR PELAJAR'!J35)</f>
        <v>1</v>
      </c>
      <c r="G40" s="224" t="str">
        <f>IFERROR('RUMUSAN (PB)'!AC39,"")</f>
        <v/>
      </c>
      <c r="H40" s="140"/>
      <c r="I40" s="138"/>
      <c r="J40" s="138"/>
      <c r="K40" s="237" t="str">
        <f t="shared" si="0"/>
        <v/>
      </c>
      <c r="L40" s="185"/>
      <c r="M40" s="138"/>
      <c r="N40" s="186"/>
      <c r="O40" s="238" t="str">
        <f t="shared" si="1"/>
        <v/>
      </c>
      <c r="P40" s="238" t="str">
        <f t="shared" si="4"/>
        <v/>
      </c>
      <c r="Q40" s="238" t="str">
        <f t="shared" si="2"/>
        <v/>
      </c>
      <c r="R40" s="238" t="str">
        <f t="shared" si="3"/>
        <v/>
      </c>
      <c r="S40" s="238" t="str">
        <f t="shared" si="5"/>
        <v/>
      </c>
      <c r="T40" s="401" t="str">
        <f t="shared" si="6"/>
        <v/>
      </c>
      <c r="U40" s="401" t="str">
        <f t="shared" si="7"/>
        <v/>
      </c>
      <c r="V40" s="394" t="str">
        <f t="shared" si="8"/>
        <v/>
      </c>
    </row>
    <row r="41" spans="1:22">
      <c r="A41" s="6">
        <v>29</v>
      </c>
      <c r="B41" s="239" t="str">
        <f>IF(OR(F41=0,F41=""),"",'DAFTAR PELAJAR'!B36)</f>
        <v>MUHAMMAD AZMI BIN ADNAN</v>
      </c>
      <c r="C41" s="240" t="str">
        <f>IF(OR(F41=0,F41=""),"",'DAFTAR PELAJAR'!C36)</f>
        <v>4 ETN</v>
      </c>
      <c r="D41" s="241" t="str">
        <f>IF(OR(F41=0,F41=""),"",'DAFTAR PELAJAR'!D36)</f>
        <v>980622065631</v>
      </c>
      <c r="E41" s="240" t="str">
        <f>IF(OR(F41=0,F41=""),"",'DAFTAR PELAJAR'!E36)</f>
        <v>K591CETN009</v>
      </c>
      <c r="F41" s="242">
        <f>IF(OR('DAFTAR PELAJAR'!J36=0,'DAFTAR PELAJAR'!J36=""),"",'DAFTAR PELAJAR'!J36)</f>
        <v>1</v>
      </c>
      <c r="G41" s="224" t="str">
        <f>IFERROR('RUMUSAN (PB)'!AC40,"")</f>
        <v/>
      </c>
      <c r="H41" s="140"/>
      <c r="I41" s="138"/>
      <c r="J41" s="138"/>
      <c r="K41" s="237" t="str">
        <f t="shared" si="0"/>
        <v/>
      </c>
      <c r="L41" s="185"/>
      <c r="M41" s="138"/>
      <c r="N41" s="186"/>
      <c r="O41" s="238" t="str">
        <f t="shared" si="1"/>
        <v/>
      </c>
      <c r="P41" s="238" t="str">
        <f t="shared" si="4"/>
        <v/>
      </c>
      <c r="Q41" s="238" t="str">
        <f t="shared" si="2"/>
        <v/>
      </c>
      <c r="R41" s="238" t="str">
        <f t="shared" si="3"/>
        <v/>
      </c>
      <c r="S41" s="238" t="str">
        <f t="shared" si="5"/>
        <v/>
      </c>
      <c r="T41" s="401" t="str">
        <f t="shared" si="6"/>
        <v/>
      </c>
      <c r="U41" s="401" t="str">
        <f t="shared" si="7"/>
        <v/>
      </c>
      <c r="V41" s="394" t="str">
        <f t="shared" si="8"/>
        <v/>
      </c>
    </row>
    <row r="42" spans="1:22">
      <c r="A42" s="6">
        <v>30</v>
      </c>
      <c r="B42" s="239" t="str">
        <f>IF(OR(F42=0,F42=""),"",'DAFTAR PELAJAR'!B37)</f>
        <v/>
      </c>
      <c r="C42" s="240" t="str">
        <f>IF(OR(F42=0,F42=""),"",'DAFTAR PELAJAR'!C37)</f>
        <v/>
      </c>
      <c r="D42" s="241" t="str">
        <f>IF(OR(F42=0,F42=""),"",'DAFTAR PELAJAR'!D37)</f>
        <v/>
      </c>
      <c r="E42" s="240" t="str">
        <f>IF(OR(F42=0,F42=""),"",'DAFTAR PELAJAR'!E37)</f>
        <v/>
      </c>
      <c r="F42" s="242" t="str">
        <f>IF(OR('DAFTAR PELAJAR'!J37=0,'DAFTAR PELAJAR'!J37=""),"",'DAFTAR PELAJAR'!J37)</f>
        <v/>
      </c>
      <c r="G42" s="224" t="str">
        <f>IFERROR('RUMUSAN (PB)'!AC41,"")</f>
        <v/>
      </c>
      <c r="H42" s="140"/>
      <c r="I42" s="138"/>
      <c r="J42" s="138"/>
      <c r="K42" s="237" t="str">
        <f t="shared" si="0"/>
        <v/>
      </c>
      <c r="L42" s="185"/>
      <c r="M42" s="138"/>
      <c r="N42" s="186"/>
      <c r="O42" s="238" t="str">
        <f t="shared" si="1"/>
        <v/>
      </c>
      <c r="P42" s="238" t="str">
        <f t="shared" si="4"/>
        <v/>
      </c>
      <c r="Q42" s="238" t="str">
        <f t="shared" si="2"/>
        <v/>
      </c>
      <c r="R42" s="238" t="str">
        <f t="shared" si="3"/>
        <v/>
      </c>
      <c r="S42" s="238" t="str">
        <f t="shared" si="5"/>
        <v/>
      </c>
      <c r="T42" s="401" t="str">
        <f t="shared" si="6"/>
        <v/>
      </c>
      <c r="U42" s="401" t="str">
        <f t="shared" si="7"/>
        <v/>
      </c>
      <c r="V42" s="394" t="str">
        <f t="shared" si="8"/>
        <v/>
      </c>
    </row>
    <row r="43" spans="1:22">
      <c r="A43" s="6">
        <v>31</v>
      </c>
      <c r="B43" s="239" t="str">
        <f>IF(OR(F43=0,F43=""),"",'DAFTAR PELAJAR'!B38)</f>
        <v>NURUL ATIKAH BINTI ADNAN</v>
      </c>
      <c r="C43" s="240" t="str">
        <f>IF(OR(F43=0,F43=""),"",'DAFTAR PELAJAR'!C38)</f>
        <v>4 ETN</v>
      </c>
      <c r="D43" s="241" t="str">
        <f>IF(OR(F43=0,F43=""),"",'DAFTAR PELAJAR'!D38)</f>
        <v>980501065424</v>
      </c>
      <c r="E43" s="240" t="str">
        <f>IF(OR(F43=0,F43=""),"",'DAFTAR PELAJAR'!E38)</f>
        <v>K591CETN011</v>
      </c>
      <c r="F43" s="242">
        <f>IF(OR('DAFTAR PELAJAR'!J38=0,'DAFTAR PELAJAR'!J38=""),"",'DAFTAR PELAJAR'!J38)</f>
        <v>1</v>
      </c>
      <c r="G43" s="224" t="str">
        <f>IFERROR('RUMUSAN (PB)'!AC42,"")</f>
        <v/>
      </c>
      <c r="H43" s="140"/>
      <c r="I43" s="138"/>
      <c r="J43" s="138"/>
      <c r="K43" s="237" t="str">
        <f t="shared" si="0"/>
        <v/>
      </c>
      <c r="L43" s="185"/>
      <c r="M43" s="138"/>
      <c r="N43" s="186"/>
      <c r="O43" s="238" t="str">
        <f t="shared" si="1"/>
        <v/>
      </c>
      <c r="P43" s="238" t="str">
        <f t="shared" si="4"/>
        <v/>
      </c>
      <c r="Q43" s="238" t="str">
        <f t="shared" si="2"/>
        <v/>
      </c>
      <c r="R43" s="238" t="str">
        <f t="shared" si="3"/>
        <v/>
      </c>
      <c r="S43" s="238" t="str">
        <f t="shared" si="5"/>
        <v/>
      </c>
      <c r="T43" s="401" t="str">
        <f t="shared" si="6"/>
        <v/>
      </c>
      <c r="U43" s="401" t="str">
        <f t="shared" si="7"/>
        <v/>
      </c>
      <c r="V43" s="394" t="str">
        <f t="shared" si="8"/>
        <v/>
      </c>
    </row>
    <row r="44" spans="1:22">
      <c r="A44" s="6">
        <v>32</v>
      </c>
      <c r="B44" s="239" t="str">
        <f>IF(OR(F44=0,F44=""),"",'DAFTAR PELAJAR'!B39)</f>
        <v>NURUL NAJIHAH WA'EYAH BINTI AJMAIN</v>
      </c>
      <c r="C44" s="240" t="str">
        <f>IF(OR(F44=0,F44=""),"",'DAFTAR PELAJAR'!C39)</f>
        <v>4 ETN</v>
      </c>
      <c r="D44" s="241" t="str">
        <f>IF(OR(F44=0,F44=""),"",'DAFTAR PELAJAR'!D39)</f>
        <v>980206065210</v>
      </c>
      <c r="E44" s="240" t="str">
        <f>IF(OR(F44=0,F44=""),"",'DAFTAR PELAJAR'!E39)</f>
        <v>K591CETN012</v>
      </c>
      <c r="F44" s="242">
        <f>IF(OR('DAFTAR PELAJAR'!J39=0,'DAFTAR PELAJAR'!J39=""),"",'DAFTAR PELAJAR'!J39)</f>
        <v>1</v>
      </c>
      <c r="G44" s="224" t="str">
        <f>IFERROR('RUMUSAN (PB)'!AC43,"")</f>
        <v/>
      </c>
      <c r="H44" s="140"/>
      <c r="I44" s="138"/>
      <c r="J44" s="138"/>
      <c r="K44" s="237" t="str">
        <f t="shared" si="0"/>
        <v/>
      </c>
      <c r="L44" s="185"/>
      <c r="M44" s="138"/>
      <c r="N44" s="186"/>
      <c r="O44" s="238" t="str">
        <f t="shared" si="1"/>
        <v/>
      </c>
      <c r="P44" s="238" t="str">
        <f t="shared" si="4"/>
        <v/>
      </c>
      <c r="Q44" s="238" t="str">
        <f t="shared" si="2"/>
        <v/>
      </c>
      <c r="R44" s="238" t="str">
        <f t="shared" si="3"/>
        <v/>
      </c>
      <c r="S44" s="238" t="str">
        <f t="shared" si="5"/>
        <v/>
      </c>
      <c r="T44" s="401" t="str">
        <f t="shared" si="6"/>
        <v/>
      </c>
      <c r="U44" s="401" t="str">
        <f t="shared" si="7"/>
        <v/>
      </c>
      <c r="V44" s="394" t="str">
        <f t="shared" si="8"/>
        <v/>
      </c>
    </row>
    <row r="45" spans="1:22">
      <c r="A45" s="6">
        <v>33</v>
      </c>
      <c r="B45" s="239" t="str">
        <f>IF(OR(F45=0,F45=""),"",'DAFTAR PELAJAR'!B40)</f>
        <v>NURUL YUMNI BINTI ROSLI</v>
      </c>
      <c r="C45" s="240" t="str">
        <f>IF(OR(F45=0,F45=""),"",'DAFTAR PELAJAR'!C40)</f>
        <v>4 ETN</v>
      </c>
      <c r="D45" s="241" t="str">
        <f>IF(OR(F45=0,F45=""),"",'DAFTAR PELAJAR'!D40)</f>
        <v>981208106412</v>
      </c>
      <c r="E45" s="240" t="str">
        <f>IF(OR(F45=0,F45=""),"",'DAFTAR PELAJAR'!E40)</f>
        <v>K591CETN013</v>
      </c>
      <c r="F45" s="242">
        <f>IF(OR('DAFTAR PELAJAR'!J40=0,'DAFTAR PELAJAR'!J40=""),"",'DAFTAR PELAJAR'!J40)</f>
        <v>1</v>
      </c>
      <c r="G45" s="224" t="str">
        <f>IFERROR('RUMUSAN (PB)'!AC44,"")</f>
        <v/>
      </c>
      <c r="H45" s="140"/>
      <c r="I45" s="138"/>
      <c r="J45" s="138"/>
      <c r="K45" s="237" t="str">
        <f t="shared" si="0"/>
        <v/>
      </c>
      <c r="L45" s="185"/>
      <c r="M45" s="138"/>
      <c r="N45" s="186"/>
      <c r="O45" s="238" t="str">
        <f t="shared" si="1"/>
        <v/>
      </c>
      <c r="P45" s="238" t="str">
        <f t="shared" si="4"/>
        <v/>
      </c>
      <c r="Q45" s="238" t="str">
        <f t="shared" si="2"/>
        <v/>
      </c>
      <c r="R45" s="238" t="str">
        <f t="shared" si="3"/>
        <v/>
      </c>
      <c r="S45" s="238" t="str">
        <f t="shared" si="5"/>
        <v/>
      </c>
      <c r="T45" s="401" t="str">
        <f t="shared" si="6"/>
        <v/>
      </c>
      <c r="U45" s="401" t="str">
        <f t="shared" si="7"/>
        <v/>
      </c>
      <c r="V45" s="394" t="str">
        <f t="shared" si="8"/>
        <v/>
      </c>
    </row>
    <row r="46" spans="1:22">
      <c r="A46" s="6">
        <v>34</v>
      </c>
      <c r="B46" s="239" t="str">
        <f>IF(OR(F46=0,F46=""),"",'DAFTAR PELAJAR'!B41)</f>
        <v>SITI NUR UMIRAH BINTI MOHD KAMARUDIN</v>
      </c>
      <c r="C46" s="240" t="str">
        <f>IF(OR(F46=0,F46=""),"",'DAFTAR PELAJAR'!C41)</f>
        <v>4 ETN</v>
      </c>
      <c r="D46" s="241" t="str">
        <f>IF(OR(F46=0,F46=""),"",'DAFTAR PELAJAR'!D41)</f>
        <v>981129065608</v>
      </c>
      <c r="E46" s="240" t="str">
        <f>IF(OR(F46=0,F46=""),"",'DAFTAR PELAJAR'!E41)</f>
        <v>K591CETN014</v>
      </c>
      <c r="F46" s="242">
        <f>IF(OR('DAFTAR PELAJAR'!J41=0,'DAFTAR PELAJAR'!J41=""),"",'DAFTAR PELAJAR'!J41)</f>
        <v>1</v>
      </c>
      <c r="G46" s="224" t="str">
        <f>IFERROR('RUMUSAN (PB)'!AC45,"")</f>
        <v/>
      </c>
      <c r="H46" s="140"/>
      <c r="I46" s="138"/>
      <c r="J46" s="138"/>
      <c r="K46" s="237" t="str">
        <f t="shared" si="0"/>
        <v/>
      </c>
      <c r="L46" s="185"/>
      <c r="M46" s="138"/>
      <c r="N46" s="186"/>
      <c r="O46" s="238" t="str">
        <f t="shared" si="1"/>
        <v/>
      </c>
      <c r="P46" s="238" t="str">
        <f t="shared" si="4"/>
        <v/>
      </c>
      <c r="Q46" s="238" t="str">
        <f t="shared" si="2"/>
        <v/>
      </c>
      <c r="R46" s="238" t="str">
        <f t="shared" si="3"/>
        <v/>
      </c>
      <c r="S46" s="238" t="str">
        <f t="shared" si="5"/>
        <v/>
      </c>
      <c r="T46" s="401" t="str">
        <f t="shared" si="6"/>
        <v/>
      </c>
      <c r="U46" s="401" t="str">
        <f t="shared" si="7"/>
        <v/>
      </c>
      <c r="V46" s="394" t="str">
        <f t="shared" si="8"/>
        <v/>
      </c>
    </row>
    <row r="47" spans="1:22">
      <c r="A47" s="6">
        <v>35</v>
      </c>
      <c r="B47" s="239" t="str">
        <f>IF(OR(F47=0,F47=""),"",'DAFTAR PELAJAR'!B42)</f>
        <v>WAN MUHAMMAD AFIQ BIN WAN AZIR</v>
      </c>
      <c r="C47" s="240" t="str">
        <f>IF(OR(F47=0,F47=""),"",'DAFTAR PELAJAR'!C42)</f>
        <v>4 ETN</v>
      </c>
      <c r="D47" s="241" t="str">
        <f>IF(OR(F47=0,F47=""),"",'DAFTAR PELAJAR'!D42)</f>
        <v>980826065617</v>
      </c>
      <c r="E47" s="240" t="str">
        <f>IF(OR(F47=0,F47=""),"",'DAFTAR PELAJAR'!E42)</f>
        <v>K591CETN015</v>
      </c>
      <c r="F47" s="242">
        <f>IF(OR('DAFTAR PELAJAR'!J42=0,'DAFTAR PELAJAR'!J42=""),"",'DAFTAR PELAJAR'!J42)</f>
        <v>1</v>
      </c>
      <c r="G47" s="224" t="str">
        <f>IFERROR('RUMUSAN (PB)'!AC46,"")</f>
        <v/>
      </c>
      <c r="H47" s="140"/>
      <c r="I47" s="138"/>
      <c r="J47" s="138"/>
      <c r="K47" s="237" t="str">
        <f t="shared" si="0"/>
        <v/>
      </c>
      <c r="L47" s="185"/>
      <c r="M47" s="138"/>
      <c r="N47" s="186"/>
      <c r="O47" s="238" t="str">
        <f t="shared" si="1"/>
        <v/>
      </c>
      <c r="P47" s="238" t="str">
        <f t="shared" si="4"/>
        <v/>
      </c>
      <c r="Q47" s="238" t="str">
        <f t="shared" si="2"/>
        <v/>
      </c>
      <c r="R47" s="238" t="str">
        <f t="shared" si="3"/>
        <v/>
      </c>
      <c r="S47" s="238" t="str">
        <f t="shared" si="5"/>
        <v/>
      </c>
      <c r="T47" s="401" t="str">
        <f t="shared" si="6"/>
        <v/>
      </c>
      <c r="U47" s="401" t="str">
        <f t="shared" si="7"/>
        <v/>
      </c>
      <c r="V47" s="394" t="str">
        <f t="shared" si="8"/>
        <v/>
      </c>
    </row>
    <row r="48" spans="1:22">
      <c r="A48" s="6">
        <v>36</v>
      </c>
      <c r="B48" s="239" t="str">
        <f>IF(OR(F48=0,F48=""),"",'DAFTAR PELAJAR'!B43)</f>
        <v>ABDUL AL HAFIZ BIN ABDUL HADI</v>
      </c>
      <c r="C48" s="240" t="str">
        <f>IF(OR(F48=0,F48=""),"",'DAFTAR PELAJAR'!C43)</f>
        <v>4 MPI</v>
      </c>
      <c r="D48" s="241" t="str">
        <f>IF(OR(F48=0,F48=""),"",'DAFTAR PELAJAR'!D43)</f>
        <v>980524065187</v>
      </c>
      <c r="E48" s="240" t="str">
        <f>IF(OR(F48=0,F48=""),"",'DAFTAR PELAJAR'!E43)</f>
        <v>K591CMPI001</v>
      </c>
      <c r="F48" s="242">
        <f>IF(OR('DAFTAR PELAJAR'!J43=0,'DAFTAR PELAJAR'!J43=""),"",'DAFTAR PELAJAR'!J43)</f>
        <v>1</v>
      </c>
      <c r="G48" s="224" t="str">
        <f>IFERROR('RUMUSAN (PB)'!AC47,"")</f>
        <v/>
      </c>
      <c r="H48" s="140"/>
      <c r="I48" s="138"/>
      <c r="J48" s="138"/>
      <c r="K48" s="237" t="str">
        <f t="shared" si="0"/>
        <v/>
      </c>
      <c r="L48" s="185"/>
      <c r="M48" s="138"/>
      <c r="N48" s="186"/>
      <c r="O48" s="238" t="str">
        <f t="shared" si="1"/>
        <v/>
      </c>
      <c r="P48" s="238" t="str">
        <f t="shared" si="4"/>
        <v/>
      </c>
      <c r="Q48" s="238" t="str">
        <f t="shared" si="2"/>
        <v/>
      </c>
      <c r="R48" s="238" t="str">
        <f t="shared" si="3"/>
        <v/>
      </c>
      <c r="S48" s="238" t="str">
        <f t="shared" si="5"/>
        <v/>
      </c>
      <c r="T48" s="401" t="str">
        <f t="shared" si="6"/>
        <v/>
      </c>
      <c r="U48" s="401" t="str">
        <f t="shared" si="7"/>
        <v/>
      </c>
      <c r="V48" s="394" t="str">
        <f t="shared" si="8"/>
        <v/>
      </c>
    </row>
    <row r="49" spans="1:22">
      <c r="A49" s="6">
        <v>37</v>
      </c>
      <c r="B49" s="239" t="str">
        <f>IF(OR(F49=0,F49=""),"",'DAFTAR PELAJAR'!B44)</f>
        <v>AHMAD FAIQ BIN ZAMRI</v>
      </c>
      <c r="C49" s="240" t="str">
        <f>IF(OR(F49=0,F49=""),"",'DAFTAR PELAJAR'!C44)</f>
        <v>4 MPI</v>
      </c>
      <c r="D49" s="241" t="str">
        <f>IF(OR(F49=0,F49=""),"",'DAFTAR PELAJAR'!D44)</f>
        <v>980405106249</v>
      </c>
      <c r="E49" s="240" t="str">
        <f>IF(OR(F49=0,F49=""),"",'DAFTAR PELAJAR'!E44)</f>
        <v>K591CMPI002</v>
      </c>
      <c r="F49" s="242">
        <f>IF(OR('DAFTAR PELAJAR'!J44=0,'DAFTAR PELAJAR'!J44=""),"",'DAFTAR PELAJAR'!J44)</f>
        <v>1</v>
      </c>
      <c r="G49" s="224" t="str">
        <f>IFERROR('RUMUSAN (PB)'!AC48,"")</f>
        <v/>
      </c>
      <c r="H49" s="140"/>
      <c r="I49" s="138"/>
      <c r="J49" s="138"/>
      <c r="K49" s="237" t="str">
        <f t="shared" si="0"/>
        <v/>
      </c>
      <c r="L49" s="185"/>
      <c r="M49" s="138"/>
      <c r="N49" s="186"/>
      <c r="O49" s="238" t="str">
        <f t="shared" si="1"/>
        <v/>
      </c>
      <c r="P49" s="238" t="str">
        <f t="shared" si="4"/>
        <v/>
      </c>
      <c r="Q49" s="238" t="str">
        <f t="shared" si="2"/>
        <v/>
      </c>
      <c r="R49" s="238" t="str">
        <f t="shared" si="3"/>
        <v/>
      </c>
      <c r="S49" s="238" t="str">
        <f t="shared" si="5"/>
        <v/>
      </c>
      <c r="T49" s="401" t="str">
        <f t="shared" si="6"/>
        <v/>
      </c>
      <c r="U49" s="401" t="str">
        <f t="shared" si="7"/>
        <v/>
      </c>
      <c r="V49" s="394" t="str">
        <f t="shared" si="8"/>
        <v/>
      </c>
    </row>
    <row r="50" spans="1:22">
      <c r="A50" s="6">
        <v>38</v>
      </c>
      <c r="B50" s="239" t="str">
        <f>IF(OR(F50=0,F50=""),"",'DAFTAR PELAJAR'!B45)</f>
        <v>AINAA ATHIRAH BINTI KASMIN</v>
      </c>
      <c r="C50" s="240" t="str">
        <f>IF(OR(F50=0,F50=""),"",'DAFTAR PELAJAR'!C45)</f>
        <v>4 MPI</v>
      </c>
      <c r="D50" s="241" t="str">
        <f>IF(OR(F50=0,F50=""),"",'DAFTAR PELAJAR'!D45)</f>
        <v>980102065136</v>
      </c>
      <c r="E50" s="240" t="str">
        <f>IF(OR(F50=0,F50=""),"",'DAFTAR PELAJAR'!E45)</f>
        <v>K591CMPI003</v>
      </c>
      <c r="F50" s="242">
        <f>IF(OR('DAFTAR PELAJAR'!J45=0,'DAFTAR PELAJAR'!J45=""),"",'DAFTAR PELAJAR'!J45)</f>
        <v>1</v>
      </c>
      <c r="G50" s="224" t="str">
        <f>IFERROR('RUMUSAN (PB)'!AC49,"")</f>
        <v/>
      </c>
      <c r="H50" s="140"/>
      <c r="I50" s="138"/>
      <c r="J50" s="138"/>
      <c r="K50" s="237" t="str">
        <f t="shared" si="0"/>
        <v/>
      </c>
      <c r="L50" s="185"/>
      <c r="M50" s="138"/>
      <c r="N50" s="186"/>
      <c r="O50" s="238" t="str">
        <f t="shared" si="1"/>
        <v/>
      </c>
      <c r="P50" s="238" t="str">
        <f t="shared" si="4"/>
        <v/>
      </c>
      <c r="Q50" s="238" t="str">
        <f t="shared" si="2"/>
        <v/>
      </c>
      <c r="R50" s="238" t="str">
        <f t="shared" si="3"/>
        <v/>
      </c>
      <c r="S50" s="238" t="str">
        <f t="shared" si="5"/>
        <v/>
      </c>
      <c r="T50" s="401" t="str">
        <f t="shared" si="6"/>
        <v/>
      </c>
      <c r="U50" s="401" t="str">
        <f t="shared" si="7"/>
        <v/>
      </c>
      <c r="V50" s="394" t="str">
        <f t="shared" si="8"/>
        <v/>
      </c>
    </row>
    <row r="51" spans="1:22">
      <c r="A51" s="6">
        <v>39</v>
      </c>
      <c r="B51" s="239" t="str">
        <f>IF(OR(F51=0,F51=""),"",'DAFTAR PELAJAR'!B46)</f>
        <v>AIRIL FARHAN BIN SHAMSUL AZMAN</v>
      </c>
      <c r="C51" s="240" t="str">
        <f>IF(OR(F51=0,F51=""),"",'DAFTAR PELAJAR'!C46)</f>
        <v>4 MPI</v>
      </c>
      <c r="D51" s="241" t="str">
        <f>IF(OR(F51=0,F51=""),"",'DAFTAR PELAJAR'!D46)</f>
        <v>980718065417</v>
      </c>
      <c r="E51" s="240" t="str">
        <f>IF(OR(F51=0,F51=""),"",'DAFTAR PELAJAR'!E46)</f>
        <v>K591CMPI004</v>
      </c>
      <c r="F51" s="242">
        <f>IF(OR('DAFTAR PELAJAR'!J46=0,'DAFTAR PELAJAR'!J46=""),"",'DAFTAR PELAJAR'!J46)</f>
        <v>1</v>
      </c>
      <c r="G51" s="224" t="str">
        <f>IFERROR('RUMUSAN (PB)'!AC50,"")</f>
        <v/>
      </c>
      <c r="H51" s="140"/>
      <c r="I51" s="138"/>
      <c r="J51" s="138"/>
      <c r="K51" s="237" t="str">
        <f t="shared" si="0"/>
        <v/>
      </c>
      <c r="L51" s="185"/>
      <c r="M51" s="138"/>
      <c r="N51" s="186"/>
      <c r="O51" s="238" t="str">
        <f t="shared" si="1"/>
        <v/>
      </c>
      <c r="P51" s="238" t="str">
        <f t="shared" si="4"/>
        <v/>
      </c>
      <c r="Q51" s="238" t="str">
        <f t="shared" si="2"/>
        <v/>
      </c>
      <c r="R51" s="238" t="str">
        <f t="shared" si="3"/>
        <v/>
      </c>
      <c r="S51" s="238" t="str">
        <f t="shared" si="5"/>
        <v/>
      </c>
      <c r="T51" s="401" t="str">
        <f t="shared" si="6"/>
        <v/>
      </c>
      <c r="U51" s="401" t="str">
        <f t="shared" si="7"/>
        <v/>
      </c>
      <c r="V51" s="394" t="str">
        <f t="shared" si="8"/>
        <v/>
      </c>
    </row>
    <row r="52" spans="1:22">
      <c r="A52" s="6">
        <v>40</v>
      </c>
      <c r="B52" s="239" t="str">
        <f>IF(OR(F52=0,F52=""),"",'DAFTAR PELAJAR'!B47)</f>
        <v>AMIRUL HAKIMI BIN ANUAR</v>
      </c>
      <c r="C52" s="240" t="str">
        <f>IF(OR(F52=0,F52=""),"",'DAFTAR PELAJAR'!C47)</f>
        <v>4 MPI</v>
      </c>
      <c r="D52" s="241" t="str">
        <f>IF(OR(F52=0,F52=""),"",'DAFTAR PELAJAR'!D47)</f>
        <v>980925065831</v>
      </c>
      <c r="E52" s="240" t="str">
        <f>IF(OR(F52=0,F52=""),"",'DAFTAR PELAJAR'!E47)</f>
        <v>K591CMPI005</v>
      </c>
      <c r="F52" s="242">
        <f>IF(OR('DAFTAR PELAJAR'!J47=0,'DAFTAR PELAJAR'!J47=""),"",'DAFTAR PELAJAR'!J47)</f>
        <v>1</v>
      </c>
      <c r="G52" s="224" t="str">
        <f>IFERROR('RUMUSAN (PB)'!AC51,"")</f>
        <v/>
      </c>
      <c r="H52" s="140"/>
      <c r="I52" s="138"/>
      <c r="J52" s="138"/>
      <c r="K52" s="237" t="str">
        <f t="shared" si="0"/>
        <v/>
      </c>
      <c r="L52" s="185"/>
      <c r="M52" s="138"/>
      <c r="N52" s="186"/>
      <c r="O52" s="238" t="str">
        <f t="shared" si="1"/>
        <v/>
      </c>
      <c r="P52" s="238" t="str">
        <f t="shared" si="4"/>
        <v/>
      </c>
      <c r="Q52" s="238" t="str">
        <f t="shared" si="2"/>
        <v/>
      </c>
      <c r="R52" s="238" t="str">
        <f t="shared" si="3"/>
        <v/>
      </c>
      <c r="S52" s="238" t="str">
        <f t="shared" si="5"/>
        <v/>
      </c>
      <c r="T52" s="401" t="str">
        <f t="shared" si="6"/>
        <v/>
      </c>
      <c r="U52" s="401" t="str">
        <f t="shared" si="7"/>
        <v/>
      </c>
      <c r="V52" s="394" t="str">
        <f t="shared" si="8"/>
        <v/>
      </c>
    </row>
    <row r="53" spans="1:22">
      <c r="A53" s="6">
        <v>41</v>
      </c>
      <c r="B53" s="239" t="str">
        <f>IF(OR(F53=0,F53=""),"",'DAFTAR PELAJAR'!B48)</f>
        <v>IZMA SYAMIMY NADIA BINTI MOHAMAD ZAINI</v>
      </c>
      <c r="C53" s="240" t="str">
        <f>IF(OR(F53=0,F53=""),"",'DAFTAR PELAJAR'!C48)</f>
        <v>4 MPI</v>
      </c>
      <c r="D53" s="241" t="str">
        <f>IF(OR(F53=0,F53=""),"",'DAFTAR PELAJAR'!D48)</f>
        <v>981128065884</v>
      </c>
      <c r="E53" s="240" t="str">
        <f>IF(OR(F53=0,F53=""),"",'DAFTAR PELAJAR'!E48)</f>
        <v>K591CMPI006</v>
      </c>
      <c r="F53" s="242">
        <f>IF(OR('DAFTAR PELAJAR'!J48=0,'DAFTAR PELAJAR'!J48=""),"",'DAFTAR PELAJAR'!J48)</f>
        <v>1</v>
      </c>
      <c r="G53" s="224" t="str">
        <f>IFERROR('RUMUSAN (PB)'!AC52,"")</f>
        <v/>
      </c>
      <c r="H53" s="140"/>
      <c r="I53" s="138"/>
      <c r="J53" s="138"/>
      <c r="K53" s="237" t="str">
        <f t="shared" si="0"/>
        <v/>
      </c>
      <c r="L53" s="185"/>
      <c r="M53" s="138"/>
      <c r="N53" s="186"/>
      <c r="O53" s="238" t="str">
        <f t="shared" si="1"/>
        <v/>
      </c>
      <c r="P53" s="238" t="str">
        <f t="shared" si="4"/>
        <v/>
      </c>
      <c r="Q53" s="238" t="str">
        <f t="shared" si="2"/>
        <v/>
      </c>
      <c r="R53" s="238" t="str">
        <f t="shared" si="3"/>
        <v/>
      </c>
      <c r="S53" s="238" t="str">
        <f t="shared" si="5"/>
        <v/>
      </c>
      <c r="T53" s="401" t="str">
        <f t="shared" si="6"/>
        <v/>
      </c>
      <c r="U53" s="401" t="str">
        <f t="shared" si="7"/>
        <v/>
      </c>
      <c r="V53" s="394" t="str">
        <f t="shared" si="8"/>
        <v/>
      </c>
    </row>
    <row r="54" spans="1:22">
      <c r="A54" s="6">
        <v>42</v>
      </c>
      <c r="B54" s="239" t="str">
        <f>IF(OR(F54=0,F54=""),"",'DAFTAR PELAJAR'!B49)</f>
        <v>MOHAMAD AZRUL AMIN BIN AZMAN</v>
      </c>
      <c r="C54" s="240" t="str">
        <f>IF(OR(F54=0,F54=""),"",'DAFTAR PELAJAR'!C49)</f>
        <v>4 MPI</v>
      </c>
      <c r="D54" s="241" t="str">
        <f>IF(OR(F54=0,F54=""),"",'DAFTAR PELAJAR'!D49)</f>
        <v>980710065543</v>
      </c>
      <c r="E54" s="240" t="str">
        <f>IF(OR(F54=0,F54=""),"",'DAFTAR PELAJAR'!E49)</f>
        <v>K591CMPI008</v>
      </c>
      <c r="F54" s="242">
        <f>IF(OR('DAFTAR PELAJAR'!J49=0,'DAFTAR PELAJAR'!J49=""),"",'DAFTAR PELAJAR'!J49)</f>
        <v>1</v>
      </c>
      <c r="G54" s="224" t="str">
        <f>IFERROR('RUMUSAN (PB)'!AC53,"")</f>
        <v/>
      </c>
      <c r="H54" s="140"/>
      <c r="I54" s="138"/>
      <c r="J54" s="138"/>
      <c r="K54" s="237" t="str">
        <f t="shared" si="0"/>
        <v/>
      </c>
      <c r="L54" s="185"/>
      <c r="M54" s="138"/>
      <c r="N54" s="186"/>
      <c r="O54" s="238" t="str">
        <f t="shared" si="1"/>
        <v/>
      </c>
      <c r="P54" s="238" t="str">
        <f t="shared" si="4"/>
        <v/>
      </c>
      <c r="Q54" s="238" t="str">
        <f t="shared" si="2"/>
        <v/>
      </c>
      <c r="R54" s="238" t="str">
        <f t="shared" si="3"/>
        <v/>
      </c>
      <c r="S54" s="238" t="str">
        <f t="shared" si="5"/>
        <v/>
      </c>
      <c r="T54" s="401" t="str">
        <f t="shared" si="6"/>
        <v/>
      </c>
      <c r="U54" s="401" t="str">
        <f t="shared" si="7"/>
        <v/>
      </c>
      <c r="V54" s="394" t="str">
        <f t="shared" si="8"/>
        <v/>
      </c>
    </row>
    <row r="55" spans="1:22">
      <c r="A55" s="6">
        <v>43</v>
      </c>
      <c r="B55" s="239" t="str">
        <f>IF(OR(F55=0,F55=""),"",'DAFTAR PELAJAR'!B50)</f>
        <v>MOHAMAD HAFIZ BIN KAMARUZZAMAN</v>
      </c>
      <c r="C55" s="240" t="str">
        <f>IF(OR(F55=0,F55=""),"",'DAFTAR PELAJAR'!C50)</f>
        <v>4 MPI</v>
      </c>
      <c r="D55" s="241" t="str">
        <f>IF(OR(F55=0,F55=""),"",'DAFTAR PELAJAR'!D50)</f>
        <v>981230065151</v>
      </c>
      <c r="E55" s="240" t="str">
        <f>IF(OR(F55=0,F55=""),"",'DAFTAR PELAJAR'!E50)</f>
        <v>K591CMPI009</v>
      </c>
      <c r="F55" s="242">
        <f>IF(OR('DAFTAR PELAJAR'!J50=0,'DAFTAR PELAJAR'!J50=""),"",'DAFTAR PELAJAR'!J50)</f>
        <v>1</v>
      </c>
      <c r="G55" s="224" t="str">
        <f>IFERROR('RUMUSAN (PB)'!AC54,"")</f>
        <v/>
      </c>
      <c r="H55" s="140"/>
      <c r="I55" s="138"/>
      <c r="J55" s="138"/>
      <c r="K55" s="237" t="str">
        <f t="shared" si="0"/>
        <v/>
      </c>
      <c r="L55" s="185"/>
      <c r="M55" s="138"/>
      <c r="N55" s="186"/>
      <c r="O55" s="238" t="str">
        <f t="shared" si="1"/>
        <v/>
      </c>
      <c r="P55" s="238" t="str">
        <f t="shared" si="4"/>
        <v/>
      </c>
      <c r="Q55" s="238" t="str">
        <f t="shared" si="2"/>
        <v/>
      </c>
      <c r="R55" s="238" t="str">
        <f t="shared" si="3"/>
        <v/>
      </c>
      <c r="S55" s="238" t="str">
        <f t="shared" si="5"/>
        <v/>
      </c>
      <c r="T55" s="401" t="str">
        <f t="shared" si="6"/>
        <v/>
      </c>
      <c r="U55" s="401" t="str">
        <f t="shared" si="7"/>
        <v/>
      </c>
      <c r="V55" s="394" t="str">
        <f t="shared" si="8"/>
        <v/>
      </c>
    </row>
    <row r="56" spans="1:22">
      <c r="A56" s="6">
        <v>44</v>
      </c>
      <c r="B56" s="239" t="str">
        <f>IF(OR(F56=0,F56=""),"",'DAFTAR PELAJAR'!B51)</f>
        <v>MOHAMAD KHARUL NIZAM BIN MOHD ASRI</v>
      </c>
      <c r="C56" s="240" t="str">
        <f>IF(OR(F56=0,F56=""),"",'DAFTAR PELAJAR'!C51)</f>
        <v>4 MPI</v>
      </c>
      <c r="D56" s="241" t="str">
        <f>IF(OR(F56=0,F56=""),"",'DAFTAR PELAJAR'!D51)</f>
        <v>980813065511</v>
      </c>
      <c r="E56" s="240" t="str">
        <f>IF(OR(F56=0,F56=""),"",'DAFTAR PELAJAR'!E51)</f>
        <v>K591CMPI010</v>
      </c>
      <c r="F56" s="242">
        <f>IF(OR('DAFTAR PELAJAR'!J51=0,'DAFTAR PELAJAR'!J51=""),"",'DAFTAR PELAJAR'!J51)</f>
        <v>1</v>
      </c>
      <c r="G56" s="224" t="str">
        <f>IFERROR('RUMUSAN (PB)'!AC55,"")</f>
        <v/>
      </c>
      <c r="H56" s="140"/>
      <c r="I56" s="138"/>
      <c r="J56" s="138"/>
      <c r="K56" s="237" t="str">
        <f t="shared" si="0"/>
        <v/>
      </c>
      <c r="L56" s="185"/>
      <c r="M56" s="138"/>
      <c r="N56" s="186"/>
      <c r="O56" s="238" t="str">
        <f t="shared" si="1"/>
        <v/>
      </c>
      <c r="P56" s="238" t="str">
        <f t="shared" si="4"/>
        <v/>
      </c>
      <c r="Q56" s="238" t="str">
        <f t="shared" si="2"/>
        <v/>
      </c>
      <c r="R56" s="238" t="str">
        <f t="shared" si="3"/>
        <v/>
      </c>
      <c r="S56" s="238" t="str">
        <f t="shared" si="5"/>
        <v/>
      </c>
      <c r="T56" s="401" t="str">
        <f t="shared" si="6"/>
        <v/>
      </c>
      <c r="U56" s="401" t="str">
        <f t="shared" si="7"/>
        <v/>
      </c>
      <c r="V56" s="394" t="str">
        <f t="shared" si="8"/>
        <v/>
      </c>
    </row>
    <row r="57" spans="1:22">
      <c r="A57" s="6">
        <v>45</v>
      </c>
      <c r="B57" s="239" t="str">
        <f>IF(OR(F57=0,F57=""),"",'DAFTAR PELAJAR'!B52)</f>
        <v>MOHAMAD SYAFIQ BIN RAHMAN</v>
      </c>
      <c r="C57" s="240" t="str">
        <f>IF(OR(F57=0,F57=""),"",'DAFTAR PELAJAR'!C52)</f>
        <v>4 MPI</v>
      </c>
      <c r="D57" s="241" t="str">
        <f>IF(OR(F57=0,F57=""),"",'DAFTAR PELAJAR'!D52)</f>
        <v>980324065481</v>
      </c>
      <c r="E57" s="240" t="str">
        <f>IF(OR(F57=0,F57=""),"",'DAFTAR PELAJAR'!E52)</f>
        <v>K591CMPI011</v>
      </c>
      <c r="F57" s="242">
        <f>IF(OR('DAFTAR PELAJAR'!J52=0,'DAFTAR PELAJAR'!J52=""),"",'DAFTAR PELAJAR'!J52)</f>
        <v>1</v>
      </c>
      <c r="G57" s="224" t="str">
        <f>IFERROR('RUMUSAN (PB)'!AC56,"")</f>
        <v/>
      </c>
      <c r="H57" s="140"/>
      <c r="I57" s="138"/>
      <c r="J57" s="138"/>
      <c r="K57" s="237" t="str">
        <f t="shared" si="0"/>
        <v/>
      </c>
      <c r="L57" s="185"/>
      <c r="M57" s="138"/>
      <c r="N57" s="186"/>
      <c r="O57" s="238" t="str">
        <f t="shared" si="1"/>
        <v/>
      </c>
      <c r="P57" s="238" t="str">
        <f t="shared" si="4"/>
        <v/>
      </c>
      <c r="Q57" s="238" t="str">
        <f t="shared" si="2"/>
        <v/>
      </c>
      <c r="R57" s="238" t="str">
        <f t="shared" si="3"/>
        <v/>
      </c>
      <c r="S57" s="238" t="str">
        <f t="shared" si="5"/>
        <v/>
      </c>
      <c r="T57" s="401" t="str">
        <f t="shared" si="6"/>
        <v/>
      </c>
      <c r="U57" s="401" t="str">
        <f t="shared" si="7"/>
        <v/>
      </c>
      <c r="V57" s="394" t="str">
        <f t="shared" si="8"/>
        <v/>
      </c>
    </row>
    <row r="58" spans="1:22">
      <c r="A58" s="6">
        <v>46</v>
      </c>
      <c r="B58" s="239" t="str">
        <f>IF(OR(F58=0,F58=""),"",'DAFTAR PELAJAR'!B53)</f>
        <v>MOHAMMAD AIMAN BIN ABDUL HALIM</v>
      </c>
      <c r="C58" s="240" t="str">
        <f>IF(OR(F58=0,F58=""),"",'DAFTAR PELAJAR'!C53)</f>
        <v>4 MPI</v>
      </c>
      <c r="D58" s="241" t="str">
        <f>IF(OR(F58=0,F58=""),"",'DAFTAR PELAJAR'!D53)</f>
        <v>981122065939</v>
      </c>
      <c r="E58" s="240" t="str">
        <f>IF(OR(F58=0,F58=""),"",'DAFTAR PELAJAR'!E53)</f>
        <v>K591CMPI012</v>
      </c>
      <c r="F58" s="242">
        <f>IF(OR('DAFTAR PELAJAR'!J53=0,'DAFTAR PELAJAR'!J53=""),"",'DAFTAR PELAJAR'!J53)</f>
        <v>1</v>
      </c>
      <c r="G58" s="224" t="str">
        <f>IFERROR('RUMUSAN (PB)'!AC57,"")</f>
        <v/>
      </c>
      <c r="H58" s="140"/>
      <c r="I58" s="138"/>
      <c r="J58" s="138"/>
      <c r="K58" s="237" t="str">
        <f t="shared" si="0"/>
        <v/>
      </c>
      <c r="L58" s="185"/>
      <c r="M58" s="138"/>
      <c r="N58" s="186"/>
      <c r="O58" s="238" t="str">
        <f t="shared" si="1"/>
        <v/>
      </c>
      <c r="P58" s="238" t="str">
        <f t="shared" si="4"/>
        <v/>
      </c>
      <c r="Q58" s="238" t="str">
        <f t="shared" si="2"/>
        <v/>
      </c>
      <c r="R58" s="238" t="str">
        <f t="shared" si="3"/>
        <v/>
      </c>
      <c r="S58" s="238" t="str">
        <f t="shared" si="5"/>
        <v/>
      </c>
      <c r="T58" s="401" t="str">
        <f t="shared" si="6"/>
        <v/>
      </c>
      <c r="U58" s="401" t="str">
        <f t="shared" si="7"/>
        <v/>
      </c>
      <c r="V58" s="394" t="str">
        <f t="shared" si="8"/>
        <v/>
      </c>
    </row>
    <row r="59" spans="1:22">
      <c r="A59" s="6">
        <v>47</v>
      </c>
      <c r="B59" s="239" t="str">
        <f>IF(OR(F59=0,F59=""),"",'DAFTAR PELAJAR'!B54)</f>
        <v>MOHAMMAD AMIRUL AMMAR BIN  AZIZAN</v>
      </c>
      <c r="C59" s="240" t="str">
        <f>IF(OR(F59=0,F59=""),"",'DAFTAR PELAJAR'!C54)</f>
        <v>4 MPI</v>
      </c>
      <c r="D59" s="241" t="str">
        <f>IF(OR(F59=0,F59=""),"",'DAFTAR PELAJAR'!D54)</f>
        <v>981030026553</v>
      </c>
      <c r="E59" s="240" t="str">
        <f>IF(OR(F59=0,F59=""),"",'DAFTAR PELAJAR'!E54)</f>
        <v>K591CMPI013</v>
      </c>
      <c r="F59" s="242">
        <f>IF(OR('DAFTAR PELAJAR'!J54=0,'DAFTAR PELAJAR'!J54=""),"",'DAFTAR PELAJAR'!J54)</f>
        <v>1</v>
      </c>
      <c r="G59" s="224" t="str">
        <f>IFERROR('RUMUSAN (PB)'!AC58,"")</f>
        <v/>
      </c>
      <c r="H59" s="140"/>
      <c r="I59" s="138"/>
      <c r="J59" s="138"/>
      <c r="K59" s="237" t="str">
        <f t="shared" si="0"/>
        <v/>
      </c>
      <c r="L59" s="185"/>
      <c r="M59" s="138"/>
      <c r="N59" s="186"/>
      <c r="O59" s="238" t="str">
        <f t="shared" si="1"/>
        <v/>
      </c>
      <c r="P59" s="238" t="str">
        <f t="shared" si="4"/>
        <v/>
      </c>
      <c r="Q59" s="238" t="str">
        <f t="shared" si="2"/>
        <v/>
      </c>
      <c r="R59" s="238" t="str">
        <f t="shared" si="3"/>
        <v/>
      </c>
      <c r="S59" s="238" t="str">
        <f t="shared" si="5"/>
        <v/>
      </c>
      <c r="T59" s="401" t="str">
        <f t="shared" si="6"/>
        <v/>
      </c>
      <c r="U59" s="401" t="str">
        <f t="shared" si="7"/>
        <v/>
      </c>
      <c r="V59" s="394" t="str">
        <f t="shared" si="8"/>
        <v/>
      </c>
    </row>
    <row r="60" spans="1:22">
      <c r="A60" s="6">
        <v>48</v>
      </c>
      <c r="B60" s="239" t="str">
        <f>IF(OR(F60=0,F60=""),"",'DAFTAR PELAJAR'!B55)</f>
        <v>MOHD AFIZZUDIN BIN MASRAN</v>
      </c>
      <c r="C60" s="240" t="str">
        <f>IF(OR(F60=0,F60=""),"",'DAFTAR PELAJAR'!C55)</f>
        <v>4 MPI</v>
      </c>
      <c r="D60" s="241" t="str">
        <f>IF(OR(F60=0,F60=""),"",'DAFTAR PELAJAR'!D55)</f>
        <v>980615025041</v>
      </c>
      <c r="E60" s="240" t="str">
        <f>IF(OR(F60=0,F60=""),"",'DAFTAR PELAJAR'!E55)</f>
        <v>K591CMPI014</v>
      </c>
      <c r="F60" s="242">
        <f>IF(OR('DAFTAR PELAJAR'!J55=0,'DAFTAR PELAJAR'!J55=""),"",'DAFTAR PELAJAR'!J55)</f>
        <v>1</v>
      </c>
      <c r="G60" s="224" t="str">
        <f>IFERROR('RUMUSAN (PB)'!AC59,"")</f>
        <v/>
      </c>
      <c r="H60" s="140"/>
      <c r="I60" s="138"/>
      <c r="J60" s="138"/>
      <c r="K60" s="237" t="str">
        <f t="shared" si="0"/>
        <v/>
      </c>
      <c r="L60" s="185"/>
      <c r="M60" s="138"/>
      <c r="N60" s="186"/>
      <c r="O60" s="238" t="str">
        <f t="shared" si="1"/>
        <v/>
      </c>
      <c r="P60" s="238" t="str">
        <f t="shared" si="4"/>
        <v/>
      </c>
      <c r="Q60" s="238" t="str">
        <f t="shared" si="2"/>
        <v/>
      </c>
      <c r="R60" s="238" t="str">
        <f t="shared" si="3"/>
        <v/>
      </c>
      <c r="S60" s="238" t="str">
        <f t="shared" si="5"/>
        <v/>
      </c>
      <c r="T60" s="401" t="str">
        <f t="shared" si="6"/>
        <v/>
      </c>
      <c r="U60" s="401" t="str">
        <f t="shared" si="7"/>
        <v/>
      </c>
      <c r="V60" s="394" t="str">
        <f t="shared" si="8"/>
        <v/>
      </c>
    </row>
    <row r="61" spans="1:22">
      <c r="A61" s="6">
        <v>49</v>
      </c>
      <c r="B61" s="239" t="str">
        <f>IF(OR(F61=0,F61=""),"",'DAFTAR PELAJAR'!B56)</f>
        <v>MUHAMAD HAZIQ IRFAN BIN HISHAMUDDIN</v>
      </c>
      <c r="C61" s="240" t="str">
        <f>IF(OR(F61=0,F61=""),"",'DAFTAR PELAJAR'!C56)</f>
        <v>4 MPI</v>
      </c>
      <c r="D61" s="241" t="str">
        <f>IF(OR(F61=0,F61=""),"",'DAFTAR PELAJAR'!D56)</f>
        <v>980816025355</v>
      </c>
      <c r="E61" s="240" t="str">
        <f>IF(OR(F61=0,F61=""),"",'DAFTAR PELAJAR'!E56)</f>
        <v>K591CMPI016</v>
      </c>
      <c r="F61" s="242">
        <f>IF(OR('DAFTAR PELAJAR'!J56=0,'DAFTAR PELAJAR'!J56=""),"",'DAFTAR PELAJAR'!J56)</f>
        <v>1</v>
      </c>
      <c r="G61" s="224" t="str">
        <f>IFERROR('RUMUSAN (PB)'!AC60,"")</f>
        <v/>
      </c>
      <c r="H61" s="140"/>
      <c r="I61" s="138"/>
      <c r="J61" s="138"/>
      <c r="K61" s="237" t="str">
        <f t="shared" si="0"/>
        <v/>
      </c>
      <c r="L61" s="185"/>
      <c r="M61" s="138"/>
      <c r="N61" s="186"/>
      <c r="O61" s="238" t="str">
        <f t="shared" si="1"/>
        <v/>
      </c>
      <c r="P61" s="238" t="str">
        <f t="shared" si="4"/>
        <v/>
      </c>
      <c r="Q61" s="238" t="str">
        <f t="shared" si="2"/>
        <v/>
      </c>
      <c r="R61" s="238" t="str">
        <f t="shared" si="3"/>
        <v/>
      </c>
      <c r="S61" s="238" t="str">
        <f t="shared" si="5"/>
        <v/>
      </c>
      <c r="T61" s="401" t="str">
        <f t="shared" si="6"/>
        <v/>
      </c>
      <c r="U61" s="401" t="str">
        <f t="shared" si="7"/>
        <v/>
      </c>
      <c r="V61" s="394" t="str">
        <f t="shared" si="8"/>
        <v/>
      </c>
    </row>
    <row r="62" spans="1:22">
      <c r="A62" s="6">
        <v>50</v>
      </c>
      <c r="B62" s="239" t="str">
        <f>IF(OR(F62=0,F62=""),"",'DAFTAR PELAJAR'!B57)</f>
        <v/>
      </c>
      <c r="C62" s="240" t="str">
        <f>IF(OR(F62=0,F62=""),"",'DAFTAR PELAJAR'!C57)</f>
        <v/>
      </c>
      <c r="D62" s="241" t="str">
        <f>IF(OR(F62=0,F62=""),"",'DAFTAR PELAJAR'!D57)</f>
        <v/>
      </c>
      <c r="E62" s="240" t="str">
        <f>IF(OR(F62=0,F62=""),"",'DAFTAR PELAJAR'!E57)</f>
        <v/>
      </c>
      <c r="F62" s="242" t="str">
        <f>IF(OR('DAFTAR PELAJAR'!J57=0,'DAFTAR PELAJAR'!J57=""),"",'DAFTAR PELAJAR'!J57)</f>
        <v/>
      </c>
      <c r="G62" s="224" t="str">
        <f>IFERROR('RUMUSAN (PB)'!AC61,"")</f>
        <v/>
      </c>
      <c r="H62" s="140"/>
      <c r="I62" s="138"/>
      <c r="J62" s="138"/>
      <c r="K62" s="237" t="str">
        <f t="shared" si="0"/>
        <v/>
      </c>
      <c r="L62" s="185"/>
      <c r="M62" s="138"/>
      <c r="N62" s="186"/>
      <c r="O62" s="238" t="str">
        <f t="shared" si="1"/>
        <v/>
      </c>
      <c r="P62" s="238" t="str">
        <f t="shared" si="4"/>
        <v/>
      </c>
      <c r="Q62" s="238" t="str">
        <f t="shared" si="2"/>
        <v/>
      </c>
      <c r="R62" s="238" t="str">
        <f t="shared" si="3"/>
        <v/>
      </c>
      <c r="S62" s="238" t="str">
        <f t="shared" si="5"/>
        <v/>
      </c>
      <c r="T62" s="401" t="str">
        <f t="shared" si="6"/>
        <v/>
      </c>
      <c r="U62" s="401" t="str">
        <f t="shared" si="7"/>
        <v/>
      </c>
      <c r="V62" s="394" t="str">
        <f t="shared" si="8"/>
        <v/>
      </c>
    </row>
    <row r="63" spans="1:22">
      <c r="A63" s="6">
        <v>51</v>
      </c>
      <c r="B63" s="239" t="str">
        <f>IF(OR(F63=0,F63=""),"",'DAFTAR PELAJAR'!B58)</f>
        <v>MUHAMMAD ALIFF AIDIL BIN MUHAMMAD RAHIM</v>
      </c>
      <c r="C63" s="240" t="str">
        <f>IF(OR(F63=0,F63=""),"",'DAFTAR PELAJAR'!C58)</f>
        <v>4 MPI</v>
      </c>
      <c r="D63" s="241" t="str">
        <f>IF(OR(F63=0,F63=""),"",'DAFTAR PELAJAR'!D58)</f>
        <v>981109106249</v>
      </c>
      <c r="E63" s="240" t="str">
        <f>IF(OR(F63=0,F63=""),"",'DAFTAR PELAJAR'!E58)</f>
        <v>K591CMPI019</v>
      </c>
      <c r="F63" s="242">
        <f>IF(OR('DAFTAR PELAJAR'!J58=0,'DAFTAR PELAJAR'!J58=""),"",'DAFTAR PELAJAR'!J58)</f>
        <v>1</v>
      </c>
      <c r="G63" s="224" t="str">
        <f>IFERROR('RUMUSAN (PB)'!AC62,"")</f>
        <v/>
      </c>
      <c r="H63" s="140"/>
      <c r="I63" s="138"/>
      <c r="J63" s="138"/>
      <c r="K63" s="237" t="str">
        <f t="shared" si="0"/>
        <v/>
      </c>
      <c r="L63" s="185"/>
      <c r="M63" s="138"/>
      <c r="N63" s="186"/>
      <c r="O63" s="238" t="str">
        <f t="shared" si="1"/>
        <v/>
      </c>
      <c r="P63" s="238" t="str">
        <f t="shared" si="4"/>
        <v/>
      </c>
      <c r="Q63" s="238" t="str">
        <f t="shared" si="2"/>
        <v/>
      </c>
      <c r="R63" s="238" t="str">
        <f t="shared" si="3"/>
        <v/>
      </c>
      <c r="S63" s="238" t="str">
        <f t="shared" si="5"/>
        <v/>
      </c>
      <c r="T63" s="401" t="str">
        <f t="shared" si="6"/>
        <v/>
      </c>
      <c r="U63" s="401" t="str">
        <f t="shared" si="7"/>
        <v/>
      </c>
      <c r="V63" s="394" t="str">
        <f t="shared" si="8"/>
        <v/>
      </c>
    </row>
    <row r="64" spans="1:22">
      <c r="A64" s="6">
        <v>52</v>
      </c>
      <c r="B64" s="239" t="str">
        <f>IF(OR(F64=0,F64=""),"",'DAFTAR PELAJAR'!B59)</f>
        <v>MUHAMMAD FARID BIN ZAKRI</v>
      </c>
      <c r="C64" s="240" t="str">
        <f>IF(OR(F64=0,F64=""),"",'DAFTAR PELAJAR'!C59)</f>
        <v>4 MPI</v>
      </c>
      <c r="D64" s="241" t="str">
        <f>IF(OR(F64=0,F64=""),"",'DAFTAR PELAJAR'!D59)</f>
        <v>980524065785</v>
      </c>
      <c r="E64" s="240" t="str">
        <f>IF(OR(F64=0,F64=""),"",'DAFTAR PELAJAR'!E59)</f>
        <v>K591CMPI020</v>
      </c>
      <c r="F64" s="242">
        <f>IF(OR('DAFTAR PELAJAR'!J59=0,'DAFTAR PELAJAR'!J59=""),"",'DAFTAR PELAJAR'!J59)</f>
        <v>1</v>
      </c>
      <c r="G64" s="224" t="str">
        <f>IFERROR('RUMUSAN (PB)'!AC63,"")</f>
        <v/>
      </c>
      <c r="H64" s="140"/>
      <c r="I64" s="138"/>
      <c r="J64" s="138"/>
      <c r="K64" s="237" t="str">
        <f t="shared" si="0"/>
        <v/>
      </c>
      <c r="L64" s="185"/>
      <c r="M64" s="138"/>
      <c r="N64" s="186"/>
      <c r="O64" s="238" t="str">
        <f t="shared" si="1"/>
        <v/>
      </c>
      <c r="P64" s="238" t="str">
        <f t="shared" si="4"/>
        <v/>
      </c>
      <c r="Q64" s="238" t="str">
        <f t="shared" si="2"/>
        <v/>
      </c>
      <c r="R64" s="238" t="str">
        <f t="shared" si="3"/>
        <v/>
      </c>
      <c r="S64" s="238" t="str">
        <f t="shared" si="5"/>
        <v/>
      </c>
      <c r="T64" s="401" t="str">
        <f t="shared" si="6"/>
        <v/>
      </c>
      <c r="U64" s="401" t="str">
        <f t="shared" si="7"/>
        <v/>
      </c>
      <c r="V64" s="394" t="str">
        <f t="shared" si="8"/>
        <v/>
      </c>
    </row>
    <row r="65" spans="1:22">
      <c r="A65" s="6">
        <v>53</v>
      </c>
      <c r="B65" s="239" t="str">
        <f>IF(OR(F65=0,F65=""),"",'DAFTAR PELAJAR'!B60)</f>
        <v>MUHAMMAD IRSYADUDDIN BIN AHMAD SHALABAY</v>
      </c>
      <c r="C65" s="240" t="str">
        <f>IF(OR(F65=0,F65=""),"",'DAFTAR PELAJAR'!C60)</f>
        <v>4 MPI</v>
      </c>
      <c r="D65" s="241" t="str">
        <f>IF(OR(F65=0,F65=""),"",'DAFTAR PELAJAR'!D60)</f>
        <v>980504016513</v>
      </c>
      <c r="E65" s="240" t="str">
        <f>IF(OR(F65=0,F65=""),"",'DAFTAR PELAJAR'!E60)</f>
        <v>K591CMPI021</v>
      </c>
      <c r="F65" s="242">
        <f>IF(OR('DAFTAR PELAJAR'!J60=0,'DAFTAR PELAJAR'!J60=""),"",'DAFTAR PELAJAR'!J60)</f>
        <v>1</v>
      </c>
      <c r="G65" s="224" t="str">
        <f>IFERROR('RUMUSAN (PB)'!AC64,"")</f>
        <v/>
      </c>
      <c r="H65" s="140"/>
      <c r="I65" s="138"/>
      <c r="J65" s="138"/>
      <c r="K65" s="237" t="str">
        <f t="shared" si="0"/>
        <v/>
      </c>
      <c r="L65" s="185"/>
      <c r="M65" s="138"/>
      <c r="N65" s="186"/>
      <c r="O65" s="238" t="str">
        <f t="shared" si="1"/>
        <v/>
      </c>
      <c r="P65" s="238" t="str">
        <f t="shared" si="4"/>
        <v/>
      </c>
      <c r="Q65" s="238" t="str">
        <f t="shared" si="2"/>
        <v/>
      </c>
      <c r="R65" s="238" t="str">
        <f t="shared" si="3"/>
        <v/>
      </c>
      <c r="S65" s="238" t="str">
        <f t="shared" si="5"/>
        <v/>
      </c>
      <c r="T65" s="401" t="str">
        <f t="shared" si="6"/>
        <v/>
      </c>
      <c r="U65" s="401" t="str">
        <f t="shared" si="7"/>
        <v/>
      </c>
      <c r="V65" s="394" t="str">
        <f t="shared" si="8"/>
        <v/>
      </c>
    </row>
    <row r="66" spans="1:22">
      <c r="A66" s="6">
        <v>54</v>
      </c>
      <c r="B66" s="239" t="str">
        <f>IF(OR(F66=0,F66=""),"",'DAFTAR PELAJAR'!B61)</f>
        <v>MUHAMMAD ZULFADZLI BIN JAMALUDDIN</v>
      </c>
      <c r="C66" s="240" t="str">
        <f>IF(OR(F66=0,F66=""),"",'DAFTAR PELAJAR'!C61)</f>
        <v>4 MPI</v>
      </c>
      <c r="D66" s="241" t="str">
        <f>IF(OR(F66=0,F66=""),"",'DAFTAR PELAJAR'!D61)</f>
        <v>980910106477</v>
      </c>
      <c r="E66" s="240" t="str">
        <f>IF(OR(F66=0,F66=""),"",'DAFTAR PELAJAR'!E61)</f>
        <v>K591CMPI023</v>
      </c>
      <c r="F66" s="242">
        <f>IF(OR('DAFTAR PELAJAR'!J61=0,'DAFTAR PELAJAR'!J61=""),"",'DAFTAR PELAJAR'!J61)</f>
        <v>1</v>
      </c>
      <c r="G66" s="224" t="str">
        <f>IFERROR('RUMUSAN (PB)'!AC65,"")</f>
        <v/>
      </c>
      <c r="H66" s="140"/>
      <c r="I66" s="138"/>
      <c r="J66" s="138"/>
      <c r="K66" s="237" t="str">
        <f t="shared" si="0"/>
        <v/>
      </c>
      <c r="L66" s="185"/>
      <c r="M66" s="138"/>
      <c r="N66" s="186"/>
      <c r="O66" s="238" t="str">
        <f t="shared" si="1"/>
        <v/>
      </c>
      <c r="P66" s="238" t="str">
        <f t="shared" si="4"/>
        <v/>
      </c>
      <c r="Q66" s="238" t="str">
        <f t="shared" si="2"/>
        <v/>
      </c>
      <c r="R66" s="238" t="str">
        <f t="shared" si="3"/>
        <v/>
      </c>
      <c r="S66" s="238" t="str">
        <f t="shared" si="5"/>
        <v/>
      </c>
      <c r="T66" s="401" t="str">
        <f t="shared" si="6"/>
        <v/>
      </c>
      <c r="U66" s="401" t="str">
        <f t="shared" si="7"/>
        <v/>
      </c>
      <c r="V66" s="394" t="str">
        <f t="shared" si="8"/>
        <v/>
      </c>
    </row>
    <row r="67" spans="1:22">
      <c r="A67" s="6">
        <v>55</v>
      </c>
      <c r="B67" s="239" t="str">
        <f>IF(OR(F67=0,F67=""),"",'DAFTAR PELAJAR'!B62)</f>
        <v/>
      </c>
      <c r="C67" s="240" t="str">
        <f>IF(OR(F67=0,F67=""),"",'DAFTAR PELAJAR'!C62)</f>
        <v/>
      </c>
      <c r="D67" s="241" t="str">
        <f>IF(OR(F67=0,F67=""),"",'DAFTAR PELAJAR'!D62)</f>
        <v/>
      </c>
      <c r="E67" s="240" t="str">
        <f>IF(OR(F67=0,F67=""),"",'DAFTAR PELAJAR'!E62)</f>
        <v/>
      </c>
      <c r="F67" s="242" t="str">
        <f>IF(OR('DAFTAR PELAJAR'!J62=0,'DAFTAR PELAJAR'!J62=""),"",'DAFTAR PELAJAR'!J62)</f>
        <v/>
      </c>
      <c r="G67" s="224" t="str">
        <f>IFERROR('RUMUSAN (PB)'!AC66,"")</f>
        <v/>
      </c>
      <c r="H67" s="140"/>
      <c r="I67" s="138"/>
      <c r="J67" s="138"/>
      <c r="K67" s="237" t="str">
        <f t="shared" si="0"/>
        <v/>
      </c>
      <c r="L67" s="185"/>
      <c r="M67" s="138"/>
      <c r="N67" s="186"/>
      <c r="O67" s="238" t="str">
        <f t="shared" si="1"/>
        <v/>
      </c>
      <c r="P67" s="238" t="str">
        <f t="shared" si="4"/>
        <v/>
      </c>
      <c r="Q67" s="238" t="str">
        <f t="shared" si="2"/>
        <v/>
      </c>
      <c r="R67" s="238" t="str">
        <f t="shared" si="3"/>
        <v/>
      </c>
      <c r="S67" s="238" t="str">
        <f t="shared" si="5"/>
        <v/>
      </c>
      <c r="T67" s="401" t="str">
        <f t="shared" si="6"/>
        <v/>
      </c>
      <c r="U67" s="401" t="str">
        <f t="shared" si="7"/>
        <v/>
      </c>
      <c r="V67" s="394" t="str">
        <f t="shared" si="8"/>
        <v/>
      </c>
    </row>
    <row r="68" spans="1:22">
      <c r="A68" s="6">
        <v>56</v>
      </c>
      <c r="B68" s="239" t="str">
        <f>IF(OR(F68=0,F68=""),"",'DAFTAR PELAJAR'!B63)</f>
        <v>AZUA NATASYA BINTI SHA'ARI</v>
      </c>
      <c r="C68" s="240" t="str">
        <f>IF(OR(F68=0,F68=""),"",'DAFTAR PELAJAR'!C63)</f>
        <v>4 MPP</v>
      </c>
      <c r="D68" s="241" t="str">
        <f>IF(OR(F68=0,F68=""),"",'DAFTAR PELAJAR'!D63)</f>
        <v>981201065638</v>
      </c>
      <c r="E68" s="240" t="str">
        <f>IF(OR(F68=0,F68=""),"",'DAFTAR PELAJAR'!E63)</f>
        <v>K591CMPP003</v>
      </c>
      <c r="F68" s="242">
        <f>IF(OR('DAFTAR PELAJAR'!J63=0,'DAFTAR PELAJAR'!J63=""),"",'DAFTAR PELAJAR'!J63)</f>
        <v>1</v>
      </c>
      <c r="G68" s="224" t="str">
        <f>IFERROR('RUMUSAN (PB)'!AC67,"")</f>
        <v/>
      </c>
      <c r="H68" s="140"/>
      <c r="I68" s="138"/>
      <c r="J68" s="138"/>
      <c r="K68" s="237" t="str">
        <f t="shared" si="0"/>
        <v/>
      </c>
      <c r="L68" s="185"/>
      <c r="M68" s="138"/>
      <c r="N68" s="186"/>
      <c r="O68" s="238" t="str">
        <f t="shared" si="1"/>
        <v/>
      </c>
      <c r="P68" s="238" t="str">
        <f t="shared" si="4"/>
        <v/>
      </c>
      <c r="Q68" s="238" t="str">
        <f t="shared" si="2"/>
        <v/>
      </c>
      <c r="R68" s="238" t="str">
        <f t="shared" si="3"/>
        <v/>
      </c>
      <c r="S68" s="238" t="str">
        <f t="shared" si="5"/>
        <v/>
      </c>
      <c r="T68" s="401" t="str">
        <f t="shared" si="6"/>
        <v/>
      </c>
      <c r="U68" s="401" t="str">
        <f t="shared" si="7"/>
        <v/>
      </c>
      <c r="V68" s="394" t="str">
        <f t="shared" si="8"/>
        <v/>
      </c>
    </row>
    <row r="69" spans="1:22">
      <c r="A69" s="6">
        <v>57</v>
      </c>
      <c r="B69" s="239" t="str">
        <f>IF(OR(F69=0,F69=""),"",'DAFTAR PELAJAR'!B64)</f>
        <v>DANIAL FAKHRI BIN ADNAN</v>
      </c>
      <c r="C69" s="240" t="str">
        <f>IF(OR(F69=0,F69=""),"",'DAFTAR PELAJAR'!C64)</f>
        <v>4 MPP</v>
      </c>
      <c r="D69" s="241" t="str">
        <f>IF(OR(F69=0,F69=""),"",'DAFTAR PELAJAR'!D64)</f>
        <v>980306065541</v>
      </c>
      <c r="E69" s="240" t="str">
        <f>IF(OR(F69=0,F69=""),"",'DAFTAR PELAJAR'!E64)</f>
        <v>K591CMPP005</v>
      </c>
      <c r="F69" s="242">
        <f>IF(OR('DAFTAR PELAJAR'!J64=0,'DAFTAR PELAJAR'!J64=""),"",'DAFTAR PELAJAR'!J64)</f>
        <v>1</v>
      </c>
      <c r="G69" s="224" t="str">
        <f>IFERROR('RUMUSAN (PB)'!AC68,"")</f>
        <v/>
      </c>
      <c r="H69" s="140"/>
      <c r="I69" s="138"/>
      <c r="J69" s="138"/>
      <c r="K69" s="237" t="str">
        <f t="shared" si="0"/>
        <v/>
      </c>
      <c r="L69" s="185"/>
      <c r="M69" s="138"/>
      <c r="N69" s="186"/>
      <c r="O69" s="238" t="str">
        <f t="shared" si="1"/>
        <v/>
      </c>
      <c r="P69" s="238" t="str">
        <f t="shared" si="4"/>
        <v/>
      </c>
      <c r="Q69" s="238" t="str">
        <f t="shared" si="2"/>
        <v/>
      </c>
      <c r="R69" s="238" t="str">
        <f t="shared" si="3"/>
        <v/>
      </c>
      <c r="S69" s="238" t="str">
        <f t="shared" si="5"/>
        <v/>
      </c>
      <c r="T69" s="401" t="str">
        <f t="shared" si="6"/>
        <v/>
      </c>
      <c r="U69" s="401" t="str">
        <f t="shared" si="7"/>
        <v/>
      </c>
      <c r="V69" s="394" t="str">
        <f t="shared" si="8"/>
        <v/>
      </c>
    </row>
    <row r="70" spans="1:22">
      <c r="A70" s="6">
        <v>58</v>
      </c>
      <c r="B70" s="239" t="str">
        <f>IF(OR(F70=0,F70=""),"",'DAFTAR PELAJAR'!B65)</f>
        <v>FARHAN HADI BIN YAHYA</v>
      </c>
      <c r="C70" s="240" t="str">
        <f>IF(OR(F70=0,F70=""),"",'DAFTAR PELAJAR'!C65)</f>
        <v>4 MPP</v>
      </c>
      <c r="D70" s="241" t="str">
        <f>IF(OR(F70=0,F70=""),"",'DAFTAR PELAJAR'!D65)</f>
        <v>980620065603</v>
      </c>
      <c r="E70" s="240" t="str">
        <f>IF(OR(F70=0,F70=""),"",'DAFTAR PELAJAR'!E65)</f>
        <v>K591CMPP006</v>
      </c>
      <c r="F70" s="242">
        <f>IF(OR('DAFTAR PELAJAR'!J65=0,'DAFTAR PELAJAR'!J65=""),"",'DAFTAR PELAJAR'!J65)</f>
        <v>1</v>
      </c>
      <c r="G70" s="224" t="str">
        <f>IFERROR('RUMUSAN (PB)'!AC69,"")</f>
        <v/>
      </c>
      <c r="H70" s="140"/>
      <c r="I70" s="138"/>
      <c r="J70" s="138"/>
      <c r="K70" s="237" t="str">
        <f t="shared" si="0"/>
        <v/>
      </c>
      <c r="L70" s="185"/>
      <c r="M70" s="138"/>
      <c r="N70" s="186"/>
      <c r="O70" s="238" t="str">
        <f t="shared" si="1"/>
        <v/>
      </c>
      <c r="P70" s="238" t="str">
        <f t="shared" si="4"/>
        <v/>
      </c>
      <c r="Q70" s="238" t="str">
        <f t="shared" si="2"/>
        <v/>
      </c>
      <c r="R70" s="238" t="str">
        <f t="shared" si="3"/>
        <v/>
      </c>
      <c r="S70" s="238" t="str">
        <f t="shared" si="5"/>
        <v/>
      </c>
      <c r="T70" s="401" t="str">
        <f t="shared" si="6"/>
        <v/>
      </c>
      <c r="U70" s="401" t="str">
        <f t="shared" si="7"/>
        <v/>
      </c>
      <c r="V70" s="394" t="str">
        <f t="shared" si="8"/>
        <v/>
      </c>
    </row>
    <row r="71" spans="1:22">
      <c r="A71" s="6">
        <v>59</v>
      </c>
      <c r="B71" s="239" t="str">
        <f>IF(OR(F71=0,F71=""),"",'DAFTAR PELAJAR'!B66)</f>
        <v>MOHAMAD IZZAT AMIR BIN ABDULLAH</v>
      </c>
      <c r="C71" s="240" t="str">
        <f>IF(OR(F71=0,F71=""),"",'DAFTAR PELAJAR'!C66)</f>
        <v>4 MPP</v>
      </c>
      <c r="D71" s="241" t="str">
        <f>IF(OR(F71=0,F71=""),"",'DAFTAR PELAJAR'!D66)</f>
        <v>980408065243</v>
      </c>
      <c r="E71" s="240" t="str">
        <f>IF(OR(F71=0,F71=""),"",'DAFTAR PELAJAR'!E66)</f>
        <v>K591CMPP009</v>
      </c>
      <c r="F71" s="242">
        <f>IF(OR('DAFTAR PELAJAR'!J66=0,'DAFTAR PELAJAR'!J66=""),"",'DAFTAR PELAJAR'!J66)</f>
        <v>1</v>
      </c>
      <c r="G71" s="224" t="str">
        <f>IFERROR('RUMUSAN (PB)'!AC70,"")</f>
        <v/>
      </c>
      <c r="H71" s="140"/>
      <c r="I71" s="138"/>
      <c r="J71" s="138"/>
      <c r="K71" s="237" t="str">
        <f t="shared" si="0"/>
        <v/>
      </c>
      <c r="L71" s="185"/>
      <c r="M71" s="138"/>
      <c r="N71" s="186"/>
      <c r="O71" s="238" t="str">
        <f t="shared" si="1"/>
        <v/>
      </c>
      <c r="P71" s="238" t="str">
        <f t="shared" si="4"/>
        <v/>
      </c>
      <c r="Q71" s="238" t="str">
        <f t="shared" si="2"/>
        <v/>
      </c>
      <c r="R71" s="238" t="str">
        <f t="shared" si="3"/>
        <v/>
      </c>
      <c r="S71" s="238" t="str">
        <f t="shared" si="5"/>
        <v/>
      </c>
      <c r="T71" s="401" t="str">
        <f t="shared" si="6"/>
        <v/>
      </c>
      <c r="U71" s="401" t="str">
        <f t="shared" si="7"/>
        <v/>
      </c>
      <c r="V71" s="394" t="str">
        <f t="shared" si="8"/>
        <v/>
      </c>
    </row>
    <row r="72" spans="1:22">
      <c r="A72" s="6">
        <v>60</v>
      </c>
      <c r="B72" s="239" t="str">
        <f>IF(OR(F72=0,F72=""),"",'DAFTAR PELAJAR'!B67)</f>
        <v>MOHAMAD KHAIRI BIN YUSRY</v>
      </c>
      <c r="C72" s="240" t="str">
        <f>IF(OR(F72=0,F72=""),"",'DAFTAR PELAJAR'!C67)</f>
        <v>4 MPP</v>
      </c>
      <c r="D72" s="241" t="str">
        <f>IF(OR(F72=0,F72=""),"",'DAFTAR PELAJAR'!D67)</f>
        <v>981110036233</v>
      </c>
      <c r="E72" s="240" t="str">
        <f>IF(OR(F72=0,F72=""),"",'DAFTAR PELAJAR'!E67)</f>
        <v>K591CMPP010</v>
      </c>
      <c r="F72" s="242">
        <f>IF(OR('DAFTAR PELAJAR'!J67=0,'DAFTAR PELAJAR'!J67=""),"",'DAFTAR PELAJAR'!J67)</f>
        <v>1</v>
      </c>
      <c r="G72" s="224" t="str">
        <f>IFERROR('RUMUSAN (PB)'!AC71,"")</f>
        <v/>
      </c>
      <c r="H72" s="140"/>
      <c r="I72" s="138"/>
      <c r="J72" s="138"/>
      <c r="K72" s="237" t="str">
        <f t="shared" si="0"/>
        <v/>
      </c>
      <c r="L72" s="185"/>
      <c r="M72" s="138"/>
      <c r="N72" s="186"/>
      <c r="O72" s="238" t="str">
        <f t="shared" si="1"/>
        <v/>
      </c>
      <c r="P72" s="238" t="str">
        <f t="shared" si="4"/>
        <v/>
      </c>
      <c r="Q72" s="238" t="str">
        <f t="shared" si="2"/>
        <v/>
      </c>
      <c r="R72" s="238" t="str">
        <f t="shared" si="3"/>
        <v/>
      </c>
      <c r="S72" s="238" t="str">
        <f t="shared" si="5"/>
        <v/>
      </c>
      <c r="T72" s="401" t="str">
        <f t="shared" si="6"/>
        <v/>
      </c>
      <c r="U72" s="401" t="str">
        <f t="shared" si="7"/>
        <v/>
      </c>
      <c r="V72" s="394" t="str">
        <f t="shared" si="8"/>
        <v/>
      </c>
    </row>
    <row r="73" spans="1:22">
      <c r="A73" s="6">
        <v>61</v>
      </c>
      <c r="B73" s="239" t="str">
        <f>IF(OR(F73=0,F73=""),"",'DAFTAR PELAJAR'!B68)</f>
        <v>MOHAMAD LOKMAN AL-HAKIM BIN KAMARUDDIN</v>
      </c>
      <c r="C73" s="240" t="str">
        <f>IF(OR(F73=0,F73=""),"",'DAFTAR PELAJAR'!C68)</f>
        <v>4 MPP</v>
      </c>
      <c r="D73" s="241" t="str">
        <f>IF(OR(F73=0,F73=""),"",'DAFTAR PELAJAR'!D68)</f>
        <v>981115065957</v>
      </c>
      <c r="E73" s="240" t="str">
        <f>IF(OR(F73=0,F73=""),"",'DAFTAR PELAJAR'!E68)</f>
        <v>K591CMPP011</v>
      </c>
      <c r="F73" s="242">
        <f>IF(OR('DAFTAR PELAJAR'!J68=0,'DAFTAR PELAJAR'!J68=""),"",'DAFTAR PELAJAR'!J68)</f>
        <v>1</v>
      </c>
      <c r="G73" s="224" t="str">
        <f>IFERROR('RUMUSAN (PB)'!AC72,"")</f>
        <v/>
      </c>
      <c r="H73" s="140"/>
      <c r="I73" s="138"/>
      <c r="J73" s="138"/>
      <c r="K73" s="237" t="str">
        <f t="shared" si="0"/>
        <v/>
      </c>
      <c r="L73" s="185"/>
      <c r="M73" s="138"/>
      <c r="N73" s="186"/>
      <c r="O73" s="238" t="str">
        <f t="shared" si="1"/>
        <v/>
      </c>
      <c r="P73" s="238" t="str">
        <f t="shared" si="4"/>
        <v/>
      </c>
      <c r="Q73" s="238" t="str">
        <f t="shared" si="2"/>
        <v/>
      </c>
      <c r="R73" s="238" t="str">
        <f t="shared" si="3"/>
        <v/>
      </c>
      <c r="S73" s="238" t="str">
        <f t="shared" si="5"/>
        <v/>
      </c>
      <c r="T73" s="401" t="str">
        <f t="shared" si="6"/>
        <v/>
      </c>
      <c r="U73" s="401" t="str">
        <f t="shared" si="7"/>
        <v/>
      </c>
      <c r="V73" s="394" t="str">
        <f t="shared" si="8"/>
        <v/>
      </c>
    </row>
    <row r="74" spans="1:22">
      <c r="A74" s="6">
        <v>62</v>
      </c>
      <c r="B74" s="239" t="str">
        <f>IF(OR(F74=0,F74=""),"",'DAFTAR PELAJAR'!B69)</f>
        <v>MOHAMAD NAZIRUL NAJMI BIN MOHD HARANI</v>
      </c>
      <c r="C74" s="240" t="str">
        <f>IF(OR(F74=0,F74=""),"",'DAFTAR PELAJAR'!C69)</f>
        <v>4 MPP</v>
      </c>
      <c r="D74" s="241">
        <f>IF(OR(F74=0,F74=""),"",'DAFTAR PELAJAR'!D69)</f>
        <v>980621385019</v>
      </c>
      <c r="E74" s="240" t="str">
        <f>IF(OR(F74=0,F74=""),"",'DAFTAR PELAJAR'!E69)</f>
        <v>K591CMPP012</v>
      </c>
      <c r="F74" s="242">
        <f>IF(OR('DAFTAR PELAJAR'!J69=0,'DAFTAR PELAJAR'!J69=""),"",'DAFTAR PELAJAR'!J69)</f>
        <v>1</v>
      </c>
      <c r="G74" s="224" t="str">
        <f>IFERROR('RUMUSAN (PB)'!AC73,"")</f>
        <v/>
      </c>
      <c r="H74" s="140"/>
      <c r="I74" s="138"/>
      <c r="J74" s="138"/>
      <c r="K74" s="237" t="str">
        <f t="shared" si="0"/>
        <v/>
      </c>
      <c r="L74" s="185"/>
      <c r="M74" s="138"/>
      <c r="N74" s="186"/>
      <c r="O74" s="238" t="str">
        <f t="shared" si="1"/>
        <v/>
      </c>
      <c r="P74" s="238" t="str">
        <f t="shared" si="4"/>
        <v/>
      </c>
      <c r="Q74" s="238" t="str">
        <f t="shared" si="2"/>
        <v/>
      </c>
      <c r="R74" s="238" t="str">
        <f t="shared" si="3"/>
        <v/>
      </c>
      <c r="S74" s="238" t="str">
        <f t="shared" si="5"/>
        <v/>
      </c>
      <c r="T74" s="401" t="str">
        <f t="shared" si="6"/>
        <v/>
      </c>
      <c r="U74" s="401" t="str">
        <f t="shared" si="7"/>
        <v/>
      </c>
      <c r="V74" s="394" t="str">
        <f t="shared" si="8"/>
        <v/>
      </c>
    </row>
    <row r="75" spans="1:22">
      <c r="A75" s="6">
        <v>63</v>
      </c>
      <c r="B75" s="239" t="str">
        <f>IF(OR(F75=0,F75=""),"",'DAFTAR PELAJAR'!B70)</f>
        <v>MOHAMAD SHAH FARIQ BIN SHARUDIN</v>
      </c>
      <c r="C75" s="240" t="str">
        <f>IF(OR(F75=0,F75=""),"",'DAFTAR PELAJAR'!C70)</f>
        <v>4 MPP</v>
      </c>
      <c r="D75" s="241" t="str">
        <f>IF(OR(F75=0,F75=""),"",'DAFTAR PELAJAR'!D70)</f>
        <v>981030065093</v>
      </c>
      <c r="E75" s="240" t="str">
        <f>IF(OR(F75=0,F75=""),"",'DAFTAR PELAJAR'!E70)</f>
        <v>K591CMPP013</v>
      </c>
      <c r="F75" s="242">
        <f>IF(OR('DAFTAR PELAJAR'!J70=0,'DAFTAR PELAJAR'!J70=""),"",'DAFTAR PELAJAR'!J70)</f>
        <v>1</v>
      </c>
      <c r="G75" s="224" t="str">
        <f>IFERROR('RUMUSAN (PB)'!AC74,"")</f>
        <v/>
      </c>
      <c r="H75" s="140"/>
      <c r="I75" s="138"/>
      <c r="J75" s="138"/>
      <c r="K75" s="237" t="str">
        <f t="shared" si="0"/>
        <v/>
      </c>
      <c r="L75" s="185"/>
      <c r="M75" s="138"/>
      <c r="N75" s="186"/>
      <c r="O75" s="238" t="str">
        <f t="shared" si="1"/>
        <v/>
      </c>
      <c r="P75" s="238" t="str">
        <f t="shared" si="4"/>
        <v/>
      </c>
      <c r="Q75" s="238" t="str">
        <f t="shared" si="2"/>
        <v/>
      </c>
      <c r="R75" s="238" t="str">
        <f t="shared" si="3"/>
        <v/>
      </c>
      <c r="S75" s="238" t="str">
        <f t="shared" si="5"/>
        <v/>
      </c>
      <c r="T75" s="401" t="str">
        <f t="shared" si="6"/>
        <v/>
      </c>
      <c r="U75" s="401" t="str">
        <f t="shared" si="7"/>
        <v/>
      </c>
      <c r="V75" s="394" t="str">
        <f t="shared" si="8"/>
        <v/>
      </c>
    </row>
    <row r="76" spans="1:22">
      <c r="A76" s="6">
        <v>64</v>
      </c>
      <c r="B76" s="239" t="str">
        <f>IF(OR(F76=0,F76=""),"",'DAFTAR PELAJAR'!B71)</f>
        <v>MOHAMAD SYAHMI BIN ZAMRAN</v>
      </c>
      <c r="C76" s="240" t="str">
        <f>IF(OR(F76=0,F76=""),"",'DAFTAR PELAJAR'!C71)</f>
        <v>4 MPP</v>
      </c>
      <c r="D76" s="241" t="str">
        <f>IF(OR(F76=0,F76=""),"",'DAFTAR PELAJAR'!D71)</f>
        <v>981214065151</v>
      </c>
      <c r="E76" s="240" t="str">
        <f>IF(OR(F76=0,F76=""),"",'DAFTAR PELAJAR'!E71)</f>
        <v>K591CMPP014</v>
      </c>
      <c r="F76" s="242">
        <f>IF(OR('DAFTAR PELAJAR'!J71=0,'DAFTAR PELAJAR'!J71=""),"",'DAFTAR PELAJAR'!J71)</f>
        <v>1</v>
      </c>
      <c r="G76" s="224" t="str">
        <f>IFERROR('RUMUSAN (PB)'!AC75,"")</f>
        <v/>
      </c>
      <c r="H76" s="140"/>
      <c r="I76" s="138"/>
      <c r="J76" s="138"/>
      <c r="K76" s="237" t="str">
        <f t="shared" si="0"/>
        <v/>
      </c>
      <c r="L76" s="185"/>
      <c r="M76" s="138"/>
      <c r="N76" s="186"/>
      <c r="O76" s="238" t="str">
        <f t="shared" si="1"/>
        <v/>
      </c>
      <c r="P76" s="238" t="str">
        <f t="shared" si="4"/>
        <v/>
      </c>
      <c r="Q76" s="238" t="str">
        <f t="shared" si="2"/>
        <v/>
      </c>
      <c r="R76" s="238" t="str">
        <f t="shared" si="3"/>
        <v/>
      </c>
      <c r="S76" s="238" t="str">
        <f t="shared" si="5"/>
        <v/>
      </c>
      <c r="T76" s="401" t="str">
        <f t="shared" si="6"/>
        <v/>
      </c>
      <c r="U76" s="401" t="str">
        <f t="shared" si="7"/>
        <v/>
      </c>
      <c r="V76" s="394" t="str">
        <f t="shared" si="8"/>
        <v/>
      </c>
    </row>
    <row r="77" spans="1:22">
      <c r="A77" s="6">
        <v>65</v>
      </c>
      <c r="B77" s="239" t="str">
        <f>IF(OR(F77=0,F77=""),"",'DAFTAR PELAJAR'!B72)</f>
        <v>MOHAMMAD FAQRUL HAKIMI BIN NOZARUDDIN</v>
      </c>
      <c r="C77" s="240" t="str">
        <f>IF(OR(F77=0,F77=""),"",'DAFTAR PELAJAR'!C72)</f>
        <v>4 MPP</v>
      </c>
      <c r="D77" s="241" t="str">
        <f>IF(OR(F77=0,F77=""),"",'DAFTAR PELAJAR'!D72)</f>
        <v>980209065427</v>
      </c>
      <c r="E77" s="240" t="str">
        <f>IF(OR(F77=0,F77=""),"",'DAFTAR PELAJAR'!E72)</f>
        <v>K591CMPP015</v>
      </c>
      <c r="F77" s="242">
        <f>IF(OR('DAFTAR PELAJAR'!J72=0,'DAFTAR PELAJAR'!J72=""),"",'DAFTAR PELAJAR'!J72)</f>
        <v>1</v>
      </c>
      <c r="G77" s="224" t="str">
        <f>IFERROR('RUMUSAN (PB)'!AC76,"")</f>
        <v/>
      </c>
      <c r="H77" s="140"/>
      <c r="I77" s="138"/>
      <c r="J77" s="138"/>
      <c r="K77" s="237" t="str">
        <f t="shared" ref="K77:K140" si="9">IFERROR(AVERAGE(H77:J77)*PPTEORI%,"")</f>
        <v/>
      </c>
      <c r="L77" s="185"/>
      <c r="M77" s="138"/>
      <c r="N77" s="186"/>
      <c r="O77" s="238" t="str">
        <f t="shared" ref="O77:O140" si="10">IFERROR(AVERAGE(L77:N77)*PPAMALI%,"")</f>
        <v/>
      </c>
      <c r="P77" s="238" t="str">
        <f t="shared" si="4"/>
        <v/>
      </c>
      <c r="Q77" s="238" t="str">
        <f t="shared" ref="Q77:Q140" si="11">IFERROR(AVERAGE(I77,M77),"")</f>
        <v/>
      </c>
      <c r="R77" s="238" t="str">
        <f t="shared" ref="R77:R140" si="12">IFERROR(AVERAGE(J77,N77),"")</f>
        <v/>
      </c>
      <c r="S77" s="238" t="str">
        <f t="shared" si="5"/>
        <v/>
      </c>
      <c r="T77" s="401" t="str">
        <f t="shared" si="6"/>
        <v/>
      </c>
      <c r="U77" s="401" t="str">
        <f t="shared" ref="U77:U140" si="13">IF(OR(B77="",F77=0,T77="",G77=""),"",IF(JENIS="UMUM",VLOOKUP(T77,GREDU,2,TRUE),IF(JENIS="VOKASIONAL UMUM",VLOOKUP(T77,GREDVU,2,TRUE),IF(JENIS="VOKASIONAL PTA",VLOOKUP(T77,GREDVPTA,2,TRUE),IF(JENIS="VOKASIONAL OJT",VLOOKUP(T77,GREDVOJT,2,TRUE))))))</f>
        <v/>
      </c>
      <c r="V77" s="394" t="str">
        <f t="shared" ref="V77:V140" si="14">IF(T77="","",IF(JENIS="UMUM",VLOOKUP(T77,GREDU,4,TRUE),IF(JENIS="VOKASIONAL UMUM",VLOOKUP(T77,GREDVU,4,TRUE),IF(JENIS="VOKASIONAL PTA",VLOOKUP(T77,GREDVPTA,4,TRUE),IF(JENIS="VOKASIONAL OJT",VLOOKUP(T77,GREDVOJT,4,TRUE))))))</f>
        <v/>
      </c>
    </row>
    <row r="78" spans="1:22">
      <c r="A78" s="6">
        <v>66</v>
      </c>
      <c r="B78" s="239" t="str">
        <f>IF(OR(F78=0,F78=""),"",'DAFTAR PELAJAR'!B73)</f>
        <v>MOHD SYAFIZI BIN MOHD SUHAIMI</v>
      </c>
      <c r="C78" s="240" t="str">
        <f>IF(OR(F78=0,F78=""),"",'DAFTAR PELAJAR'!C73)</f>
        <v>4 MPP</v>
      </c>
      <c r="D78" s="241" t="str">
        <f>IF(OR(F78=0,F78=""),"",'DAFTAR PELAJAR'!D73)</f>
        <v>981109055509</v>
      </c>
      <c r="E78" s="240" t="str">
        <f>IF(OR(F78=0,F78=""),"",'DAFTAR PELAJAR'!E73)</f>
        <v>K591CMPP016</v>
      </c>
      <c r="F78" s="242">
        <f>IF(OR('DAFTAR PELAJAR'!J73=0,'DAFTAR PELAJAR'!J73=""),"",'DAFTAR PELAJAR'!J73)</f>
        <v>1</v>
      </c>
      <c r="G78" s="224" t="str">
        <f>IFERROR('RUMUSAN (PB)'!AC77,"")</f>
        <v/>
      </c>
      <c r="H78" s="140"/>
      <c r="I78" s="138"/>
      <c r="J78" s="138"/>
      <c r="K78" s="237" t="str">
        <f t="shared" si="9"/>
        <v/>
      </c>
      <c r="L78" s="185"/>
      <c r="M78" s="138"/>
      <c r="N78" s="186"/>
      <c r="O78" s="238" t="str">
        <f t="shared" si="10"/>
        <v/>
      </c>
      <c r="P78" s="238" t="str">
        <f t="shared" ref="P78:P141" si="15">IFERROR(AVERAGE(H78,L78),"")</f>
        <v/>
      </c>
      <c r="Q78" s="238" t="str">
        <f t="shared" si="11"/>
        <v/>
      </c>
      <c r="R78" s="238" t="str">
        <f t="shared" si="12"/>
        <v/>
      </c>
      <c r="S78" s="238" t="str">
        <f t="shared" ref="S78:S141" si="16">IF(SUM(K78,O78)=0,"",SUM(K78,O78))</f>
        <v/>
      </c>
      <c r="T78" s="401" t="str">
        <f t="shared" ref="T78:T141" si="17">IF(OR(F78="",F78=0),"",IF(AND(G78="",S78=""),"",IF(S78="T","T",ROUNDUP(SUM(G78,S78),0))))</f>
        <v/>
      </c>
      <c r="U78" s="401" t="str">
        <f t="shared" si="13"/>
        <v/>
      </c>
      <c r="V78" s="394" t="str">
        <f t="shared" si="14"/>
        <v/>
      </c>
    </row>
    <row r="79" spans="1:22">
      <c r="A79" s="6">
        <v>67</v>
      </c>
      <c r="B79" s="239" t="str">
        <f>IF(OR(F79=0,F79=""),"",'DAFTAR PELAJAR'!B74)</f>
        <v>MUHAMMAD ALIF IMRAN BIN HAMDAN</v>
      </c>
      <c r="C79" s="240" t="str">
        <f>IF(OR(F79=0,F79=""),"",'DAFTAR PELAJAR'!C74)</f>
        <v>4 MPP</v>
      </c>
      <c r="D79" s="241" t="str">
        <f>IF(OR(F79=0,F79=""),"",'DAFTAR PELAJAR'!D74)</f>
        <v>981211066191</v>
      </c>
      <c r="E79" s="240" t="str">
        <f>IF(OR(F79=0,F79=""),"",'DAFTAR PELAJAR'!E74)</f>
        <v>K591CMPP018</v>
      </c>
      <c r="F79" s="242">
        <f>IF(OR('DAFTAR PELAJAR'!J74=0,'DAFTAR PELAJAR'!J74=""),"",'DAFTAR PELAJAR'!J74)</f>
        <v>1</v>
      </c>
      <c r="G79" s="224" t="str">
        <f>IFERROR('RUMUSAN (PB)'!AC78,"")</f>
        <v/>
      </c>
      <c r="H79" s="140"/>
      <c r="I79" s="138"/>
      <c r="J79" s="138"/>
      <c r="K79" s="237" t="str">
        <f t="shared" si="9"/>
        <v/>
      </c>
      <c r="L79" s="185"/>
      <c r="M79" s="138"/>
      <c r="N79" s="186"/>
      <c r="O79" s="238" t="str">
        <f t="shared" si="10"/>
        <v/>
      </c>
      <c r="P79" s="238" t="str">
        <f t="shared" si="15"/>
        <v/>
      </c>
      <c r="Q79" s="238" t="str">
        <f t="shared" si="11"/>
        <v/>
      </c>
      <c r="R79" s="238" t="str">
        <f t="shared" si="12"/>
        <v/>
      </c>
      <c r="S79" s="238" t="str">
        <f t="shared" si="16"/>
        <v/>
      </c>
      <c r="T79" s="401" t="str">
        <f t="shared" si="17"/>
        <v/>
      </c>
      <c r="U79" s="401" t="str">
        <f t="shared" si="13"/>
        <v/>
      </c>
      <c r="V79" s="394" t="str">
        <f t="shared" si="14"/>
        <v/>
      </c>
    </row>
    <row r="80" spans="1:22">
      <c r="A80" s="6">
        <v>68</v>
      </c>
      <c r="B80" s="239" t="str">
        <f>IF(OR(F80=0,F80=""),"",'DAFTAR PELAJAR'!B75)</f>
        <v>MUHAMMAD HAZIQUE AHSYRAF BIN SHAHRIL ALFIAN</v>
      </c>
      <c r="C80" s="240" t="str">
        <f>IF(OR(F80=0,F80=""),"",'DAFTAR PELAJAR'!C75)</f>
        <v>4 MPP</v>
      </c>
      <c r="D80" s="241" t="str">
        <f>IF(OR(F80=0,F80=""),"",'DAFTAR PELAJAR'!D75)</f>
        <v>980419146065</v>
      </c>
      <c r="E80" s="240" t="str">
        <f>IF(OR(F80=0,F80=""),"",'DAFTAR PELAJAR'!E75)</f>
        <v>K591CMPP021</v>
      </c>
      <c r="F80" s="242">
        <f>IF(OR('DAFTAR PELAJAR'!J75=0,'DAFTAR PELAJAR'!J75=""),"",'DAFTAR PELAJAR'!J75)</f>
        <v>1</v>
      </c>
      <c r="G80" s="224" t="str">
        <f>IFERROR('RUMUSAN (PB)'!AC79,"")</f>
        <v/>
      </c>
      <c r="H80" s="140"/>
      <c r="I80" s="138"/>
      <c r="J80" s="138"/>
      <c r="K80" s="237" t="str">
        <f t="shared" si="9"/>
        <v/>
      </c>
      <c r="L80" s="185"/>
      <c r="M80" s="138"/>
      <c r="N80" s="186"/>
      <c r="O80" s="238" t="str">
        <f t="shared" si="10"/>
        <v/>
      </c>
      <c r="P80" s="238" t="str">
        <f t="shared" si="15"/>
        <v/>
      </c>
      <c r="Q80" s="238" t="str">
        <f t="shared" si="11"/>
        <v/>
      </c>
      <c r="R80" s="238" t="str">
        <f t="shared" si="12"/>
        <v/>
      </c>
      <c r="S80" s="238" t="str">
        <f t="shared" si="16"/>
        <v/>
      </c>
      <c r="T80" s="401" t="str">
        <f t="shared" si="17"/>
        <v/>
      </c>
      <c r="U80" s="401" t="str">
        <f t="shared" si="13"/>
        <v/>
      </c>
      <c r="V80" s="394" t="str">
        <f t="shared" si="14"/>
        <v/>
      </c>
    </row>
    <row r="81" spans="1:22">
      <c r="A81" s="6">
        <v>69</v>
      </c>
      <c r="B81" s="239" t="str">
        <f>IF(OR(F81=0,F81=""),"",'DAFTAR PELAJAR'!B76)</f>
        <v>MUHAMMAD SAFIUDDIN BIN SAPALI</v>
      </c>
      <c r="C81" s="240" t="str">
        <f>IF(OR(F81=0,F81=""),"",'DAFTAR PELAJAR'!C76)</f>
        <v>4 MPP</v>
      </c>
      <c r="D81" s="241" t="str">
        <f>IF(OR(F81=0,F81=""),"",'DAFTAR PELAJAR'!D76)</f>
        <v>980404135507</v>
      </c>
      <c r="E81" s="240" t="str">
        <f>IF(OR(F81=0,F81=""),"",'DAFTAR PELAJAR'!E76)</f>
        <v>K591CMPP024</v>
      </c>
      <c r="F81" s="242">
        <f>IF(OR('DAFTAR PELAJAR'!J76=0,'DAFTAR PELAJAR'!J76=""),"",'DAFTAR PELAJAR'!J76)</f>
        <v>1</v>
      </c>
      <c r="G81" s="224" t="str">
        <f>IFERROR('RUMUSAN (PB)'!AC80,"")</f>
        <v/>
      </c>
      <c r="H81" s="140"/>
      <c r="I81" s="138"/>
      <c r="J81" s="138"/>
      <c r="K81" s="237" t="str">
        <f t="shared" si="9"/>
        <v/>
      </c>
      <c r="L81" s="185"/>
      <c r="M81" s="138"/>
      <c r="N81" s="186"/>
      <c r="O81" s="238" t="str">
        <f t="shared" si="10"/>
        <v/>
      </c>
      <c r="P81" s="238" t="str">
        <f t="shared" si="15"/>
        <v/>
      </c>
      <c r="Q81" s="238" t="str">
        <f t="shared" si="11"/>
        <v/>
      </c>
      <c r="R81" s="238" t="str">
        <f t="shared" si="12"/>
        <v/>
      </c>
      <c r="S81" s="238" t="str">
        <f t="shared" si="16"/>
        <v/>
      </c>
      <c r="T81" s="401" t="str">
        <f t="shared" si="17"/>
        <v/>
      </c>
      <c r="U81" s="401" t="str">
        <f t="shared" si="13"/>
        <v/>
      </c>
      <c r="V81" s="394" t="str">
        <f t="shared" si="14"/>
        <v/>
      </c>
    </row>
    <row r="82" spans="1:22">
      <c r="A82" s="6">
        <v>70</v>
      </c>
      <c r="B82" s="239" t="str">
        <f>IF(OR(F82=0,F82=""),"",'DAFTAR PELAJAR'!B77)</f>
        <v>SIRHAN ASMAAN BIN ABDULLAH SANI</v>
      </c>
      <c r="C82" s="240" t="str">
        <f>IF(OR(F82=0,F82=""),"",'DAFTAR PELAJAR'!C77)</f>
        <v>4 MPP</v>
      </c>
      <c r="D82" s="241" t="str">
        <f>IF(OR(F82=0,F82=""),"",'DAFTAR PELAJAR'!D77)</f>
        <v>981007015549</v>
      </c>
      <c r="E82" s="240" t="str">
        <f>IF(OR(F82=0,F82=""),"",'DAFTAR PELAJAR'!E77)</f>
        <v>K591CMPP031</v>
      </c>
      <c r="F82" s="242">
        <f>IF(OR('DAFTAR PELAJAR'!J77=0,'DAFTAR PELAJAR'!J77=""),"",'DAFTAR PELAJAR'!J77)</f>
        <v>1</v>
      </c>
      <c r="G82" s="224" t="str">
        <f>IFERROR('RUMUSAN (PB)'!AC81,"")</f>
        <v/>
      </c>
      <c r="H82" s="140"/>
      <c r="I82" s="138"/>
      <c r="J82" s="138"/>
      <c r="K82" s="237" t="str">
        <f t="shared" si="9"/>
        <v/>
      </c>
      <c r="L82" s="185"/>
      <c r="M82" s="138"/>
      <c r="N82" s="186"/>
      <c r="O82" s="238" t="str">
        <f t="shared" si="10"/>
        <v/>
      </c>
      <c r="P82" s="238" t="str">
        <f t="shared" si="15"/>
        <v/>
      </c>
      <c r="Q82" s="238" t="str">
        <f t="shared" si="11"/>
        <v/>
      </c>
      <c r="R82" s="238" t="str">
        <f t="shared" si="12"/>
        <v/>
      </c>
      <c r="S82" s="238" t="str">
        <f t="shared" si="16"/>
        <v/>
      </c>
      <c r="T82" s="401" t="str">
        <f t="shared" si="17"/>
        <v/>
      </c>
      <c r="U82" s="401" t="str">
        <f t="shared" si="13"/>
        <v/>
      </c>
      <c r="V82" s="394" t="str">
        <f t="shared" si="14"/>
        <v/>
      </c>
    </row>
    <row r="83" spans="1:22">
      <c r="A83" s="6">
        <v>71</v>
      </c>
      <c r="B83" s="239" t="str">
        <f>IF(OR(F83=0,F83=""),"",'DAFTAR PELAJAR'!B78)</f>
        <v>WAN FARHAN AIDIL ASRI BIN WAN ABDUL HALIM</v>
      </c>
      <c r="C83" s="240" t="str">
        <f>IF(OR(F83=0,F83=""),"",'DAFTAR PELAJAR'!C78)</f>
        <v>4 MPP</v>
      </c>
      <c r="D83" s="241">
        <f>IF(OR(F83=0,F83=""),"",'DAFTAR PELAJAR'!D78)</f>
        <v>971022065641</v>
      </c>
      <c r="E83" s="240" t="str">
        <f>IF(OR(F83=0,F83=""),"",'DAFTAR PELAJAR'!E78)</f>
        <v>K591BMPP028</v>
      </c>
      <c r="F83" s="242">
        <f>IF(OR('DAFTAR PELAJAR'!J78=0,'DAFTAR PELAJAR'!J78=""),"",'DAFTAR PELAJAR'!J78)</f>
        <v>1</v>
      </c>
      <c r="G83" s="224" t="str">
        <f>IFERROR('RUMUSAN (PB)'!AC82,"")</f>
        <v/>
      </c>
      <c r="H83" s="140"/>
      <c r="I83" s="138"/>
      <c r="J83" s="138"/>
      <c r="K83" s="237" t="str">
        <f t="shared" si="9"/>
        <v/>
      </c>
      <c r="L83" s="185"/>
      <c r="M83" s="138"/>
      <c r="N83" s="186"/>
      <c r="O83" s="238" t="str">
        <f t="shared" si="10"/>
        <v/>
      </c>
      <c r="P83" s="238" t="str">
        <f t="shared" si="15"/>
        <v/>
      </c>
      <c r="Q83" s="238" t="str">
        <f t="shared" si="11"/>
        <v/>
      </c>
      <c r="R83" s="238" t="str">
        <f t="shared" si="12"/>
        <v/>
      </c>
      <c r="S83" s="238" t="str">
        <f t="shared" si="16"/>
        <v/>
      </c>
      <c r="T83" s="401" t="str">
        <f t="shared" si="17"/>
        <v/>
      </c>
      <c r="U83" s="401" t="str">
        <f t="shared" si="13"/>
        <v/>
      </c>
      <c r="V83" s="394" t="str">
        <f t="shared" si="14"/>
        <v/>
      </c>
    </row>
    <row r="84" spans="1:22">
      <c r="A84" s="6">
        <v>72</v>
      </c>
      <c r="B84" s="239" t="str">
        <f>IF(OR(F84=0,F84=""),"",'DAFTAR PELAJAR'!B79)</f>
        <v>NIK MUHAMMAD SHAMIM B NIK LUKMAN</v>
      </c>
      <c r="C84" s="240" t="str">
        <f>IF(OR(F84=0,F84=""),"",'DAFTAR PELAJAR'!C79)</f>
        <v>4 MPP</v>
      </c>
      <c r="D84" s="241">
        <f>IF(OR(F84=0,F84=""),"",'DAFTAR PELAJAR'!D79)</f>
        <v>981014065058</v>
      </c>
      <c r="E84" s="240" t="str">
        <f>IF(OR(F84=0,F84=""),"",'DAFTAR PELAJAR'!E79)</f>
        <v>K611CMPP024</v>
      </c>
      <c r="F84" s="242">
        <f>IF(OR('DAFTAR PELAJAR'!J79=0,'DAFTAR PELAJAR'!J79=""),"",'DAFTAR PELAJAR'!J79)</f>
        <v>1</v>
      </c>
      <c r="G84" s="224" t="str">
        <f>IFERROR('RUMUSAN (PB)'!AC83,"")</f>
        <v/>
      </c>
      <c r="H84" s="140"/>
      <c r="I84" s="138"/>
      <c r="J84" s="138"/>
      <c r="K84" s="237" t="str">
        <f t="shared" si="9"/>
        <v/>
      </c>
      <c r="L84" s="185"/>
      <c r="M84" s="138"/>
      <c r="N84" s="186"/>
      <c r="O84" s="238" t="str">
        <f t="shared" si="10"/>
        <v/>
      </c>
      <c r="P84" s="238" t="str">
        <f t="shared" si="15"/>
        <v/>
      </c>
      <c r="Q84" s="238" t="str">
        <f t="shared" si="11"/>
        <v/>
      </c>
      <c r="R84" s="238" t="str">
        <f t="shared" si="12"/>
        <v/>
      </c>
      <c r="S84" s="238" t="str">
        <f t="shared" si="16"/>
        <v/>
      </c>
      <c r="T84" s="401" t="str">
        <f t="shared" si="17"/>
        <v/>
      </c>
      <c r="U84" s="401" t="str">
        <f t="shared" si="13"/>
        <v/>
      </c>
      <c r="V84" s="394" t="str">
        <f t="shared" si="14"/>
        <v/>
      </c>
    </row>
    <row r="85" spans="1:22">
      <c r="A85" s="6">
        <v>73</v>
      </c>
      <c r="B85" s="239" t="str">
        <f>IF(OR(F85=0,F85=""),"",'DAFTAR PELAJAR'!B80)</f>
        <v>AIMAN FITRI BIN ROSMAN</v>
      </c>
      <c r="C85" s="240" t="str">
        <f>IF(OR(F85=0,F85=""),"",'DAFTAR PELAJAR'!C80)</f>
        <v>4 MTA</v>
      </c>
      <c r="D85" s="241">
        <f>IF(OR(F85=0,F85=""),"",'DAFTAR PELAJAR'!D80)</f>
        <v>980813065757</v>
      </c>
      <c r="E85" s="240" t="str">
        <f>IF(OR(F85=0,F85=""),"",'DAFTAR PELAJAR'!E80)</f>
        <v>K591CMTA001</v>
      </c>
      <c r="F85" s="242">
        <f>IF(OR('DAFTAR PELAJAR'!J80=0,'DAFTAR PELAJAR'!J80=""),"",'DAFTAR PELAJAR'!J80)</f>
        <v>1</v>
      </c>
      <c r="G85" s="224" t="str">
        <f>IFERROR('RUMUSAN (PB)'!AC84,"")</f>
        <v/>
      </c>
      <c r="H85" s="140"/>
      <c r="I85" s="138"/>
      <c r="J85" s="138"/>
      <c r="K85" s="237" t="str">
        <f t="shared" si="9"/>
        <v/>
      </c>
      <c r="L85" s="185"/>
      <c r="M85" s="138"/>
      <c r="N85" s="186"/>
      <c r="O85" s="238" t="str">
        <f t="shared" si="10"/>
        <v/>
      </c>
      <c r="P85" s="238" t="str">
        <f t="shared" si="15"/>
        <v/>
      </c>
      <c r="Q85" s="238" t="str">
        <f t="shared" si="11"/>
        <v/>
      </c>
      <c r="R85" s="238" t="str">
        <f t="shared" si="12"/>
        <v/>
      </c>
      <c r="S85" s="238" t="str">
        <f t="shared" si="16"/>
        <v/>
      </c>
      <c r="T85" s="401" t="str">
        <f t="shared" si="17"/>
        <v/>
      </c>
      <c r="U85" s="401" t="str">
        <f t="shared" si="13"/>
        <v/>
      </c>
      <c r="V85" s="394" t="str">
        <f t="shared" si="14"/>
        <v/>
      </c>
    </row>
    <row r="86" spans="1:22">
      <c r="A86" s="6">
        <v>74</v>
      </c>
      <c r="B86" s="239" t="str">
        <f>IF(OR(F86=0,F86=""),"",'DAFTAR PELAJAR'!B81)</f>
        <v>AMIERUL IQMAL BIN NAZRI</v>
      </c>
      <c r="C86" s="240" t="str">
        <f>IF(OR(F86=0,F86=""),"",'DAFTAR PELAJAR'!C81)</f>
        <v>4 MTA</v>
      </c>
      <c r="D86" s="241" t="str">
        <f>IF(OR(F86=0,F86=""),"",'DAFTAR PELAJAR'!D81)</f>
        <v>980321145187</v>
      </c>
      <c r="E86" s="240" t="str">
        <f>IF(OR(F86=0,F86=""),"",'DAFTAR PELAJAR'!E81)</f>
        <v>K591CMTA002</v>
      </c>
      <c r="F86" s="242">
        <f>IF(OR('DAFTAR PELAJAR'!J81=0,'DAFTAR PELAJAR'!J81=""),"",'DAFTAR PELAJAR'!J81)</f>
        <v>1</v>
      </c>
      <c r="G86" s="224" t="str">
        <f>IFERROR('RUMUSAN (PB)'!AC85,"")</f>
        <v/>
      </c>
      <c r="H86" s="140"/>
      <c r="I86" s="138"/>
      <c r="J86" s="138"/>
      <c r="K86" s="237" t="str">
        <f t="shared" si="9"/>
        <v/>
      </c>
      <c r="L86" s="185"/>
      <c r="M86" s="138"/>
      <c r="N86" s="186"/>
      <c r="O86" s="238" t="str">
        <f t="shared" si="10"/>
        <v/>
      </c>
      <c r="P86" s="238" t="str">
        <f t="shared" si="15"/>
        <v/>
      </c>
      <c r="Q86" s="238" t="str">
        <f t="shared" si="11"/>
        <v/>
      </c>
      <c r="R86" s="238" t="str">
        <f t="shared" si="12"/>
        <v/>
      </c>
      <c r="S86" s="238" t="str">
        <f t="shared" si="16"/>
        <v/>
      </c>
      <c r="T86" s="401" t="str">
        <f t="shared" si="17"/>
        <v/>
      </c>
      <c r="U86" s="401" t="str">
        <f t="shared" si="13"/>
        <v/>
      </c>
      <c r="V86" s="394" t="str">
        <f t="shared" si="14"/>
        <v/>
      </c>
    </row>
    <row r="87" spans="1:22">
      <c r="A87" s="6">
        <v>75</v>
      </c>
      <c r="B87" s="239" t="str">
        <f>IF(OR(F87=0,F87=""),"",'DAFTAR PELAJAR'!B82)</f>
        <v>MOHAMAD AMINUDIN BIN MOHAMAD ARSAD</v>
      </c>
      <c r="C87" s="240" t="str">
        <f>IF(OR(F87=0,F87=""),"",'DAFTAR PELAJAR'!C82)</f>
        <v>4 MTA</v>
      </c>
      <c r="D87" s="241" t="str">
        <f>IF(OR(F87=0,F87=""),"",'DAFTAR PELAJAR'!D82)</f>
        <v>980811065163</v>
      </c>
      <c r="E87" s="240" t="str">
        <f>IF(OR(F87=0,F87=""),"",'DAFTAR PELAJAR'!E82)</f>
        <v>K591CMTA005</v>
      </c>
      <c r="F87" s="242">
        <f>IF(OR('DAFTAR PELAJAR'!J82=0,'DAFTAR PELAJAR'!J82=""),"",'DAFTAR PELAJAR'!J82)</f>
        <v>1</v>
      </c>
      <c r="G87" s="224" t="str">
        <f>IFERROR('RUMUSAN (PB)'!AC86,"")</f>
        <v/>
      </c>
      <c r="H87" s="140"/>
      <c r="I87" s="138"/>
      <c r="J87" s="138"/>
      <c r="K87" s="237" t="str">
        <f t="shared" si="9"/>
        <v/>
      </c>
      <c r="L87" s="185"/>
      <c r="M87" s="138"/>
      <c r="N87" s="186"/>
      <c r="O87" s="238" t="str">
        <f t="shared" si="10"/>
        <v/>
      </c>
      <c r="P87" s="238" t="str">
        <f t="shared" si="15"/>
        <v/>
      </c>
      <c r="Q87" s="238" t="str">
        <f t="shared" si="11"/>
        <v/>
      </c>
      <c r="R87" s="238" t="str">
        <f t="shared" si="12"/>
        <v/>
      </c>
      <c r="S87" s="238" t="str">
        <f t="shared" si="16"/>
        <v/>
      </c>
      <c r="T87" s="401" t="str">
        <f t="shared" si="17"/>
        <v/>
      </c>
      <c r="U87" s="401" t="str">
        <f t="shared" si="13"/>
        <v/>
      </c>
      <c r="V87" s="394" t="str">
        <f t="shared" si="14"/>
        <v/>
      </c>
    </row>
    <row r="88" spans="1:22">
      <c r="A88" s="6">
        <v>76</v>
      </c>
      <c r="B88" s="239" t="str">
        <f>IF(OR(F88=0,F88=""),"",'DAFTAR PELAJAR'!B83)</f>
        <v>MOHAMAD ANIQ BIN MOHAMAD ASRI</v>
      </c>
      <c r="C88" s="240" t="str">
        <f>IF(OR(F88=0,F88=""),"",'DAFTAR PELAJAR'!C83)</f>
        <v>4 MTA</v>
      </c>
      <c r="D88" s="241">
        <f>IF(OR(F88=0,F88=""),"",'DAFTAR PELAJAR'!D83)</f>
        <v>980416036725</v>
      </c>
      <c r="E88" s="240" t="str">
        <f>IF(OR(F88=0,F88=""),"",'DAFTAR PELAJAR'!E83)</f>
        <v>K591CMTA006</v>
      </c>
      <c r="F88" s="242">
        <f>IF(OR('DAFTAR PELAJAR'!J83=0,'DAFTAR PELAJAR'!J83=""),"",'DAFTAR PELAJAR'!J83)</f>
        <v>1</v>
      </c>
      <c r="G88" s="224" t="str">
        <f>IFERROR('RUMUSAN (PB)'!AC87,"")</f>
        <v/>
      </c>
      <c r="H88" s="140"/>
      <c r="I88" s="138"/>
      <c r="J88" s="138"/>
      <c r="K88" s="237" t="str">
        <f t="shared" si="9"/>
        <v/>
      </c>
      <c r="L88" s="185"/>
      <c r="M88" s="138"/>
      <c r="N88" s="186"/>
      <c r="O88" s="238" t="str">
        <f t="shared" si="10"/>
        <v/>
      </c>
      <c r="P88" s="238" t="str">
        <f t="shared" si="15"/>
        <v/>
      </c>
      <c r="Q88" s="238" t="str">
        <f t="shared" si="11"/>
        <v/>
      </c>
      <c r="R88" s="238" t="str">
        <f t="shared" si="12"/>
        <v/>
      </c>
      <c r="S88" s="238" t="str">
        <f t="shared" si="16"/>
        <v/>
      </c>
      <c r="T88" s="401" t="str">
        <f t="shared" si="17"/>
        <v/>
      </c>
      <c r="U88" s="401" t="str">
        <f t="shared" si="13"/>
        <v/>
      </c>
      <c r="V88" s="394" t="str">
        <f t="shared" si="14"/>
        <v/>
      </c>
    </row>
    <row r="89" spans="1:22">
      <c r="A89" s="6">
        <v>77</v>
      </c>
      <c r="B89" s="239" t="str">
        <f>IF(OR(F89=0,F89=""),"",'DAFTAR PELAJAR'!B84)</f>
        <v>MOHAMAD DAIM DANIEL BIN IBRAHIM</v>
      </c>
      <c r="C89" s="240" t="str">
        <f>IF(OR(F89=0,F89=""),"",'DAFTAR PELAJAR'!C84)</f>
        <v>4 MTA</v>
      </c>
      <c r="D89" s="241">
        <f>IF(OR(F89=0,F89=""),"",'DAFTAR PELAJAR'!D84)</f>
        <v>980914065641</v>
      </c>
      <c r="E89" s="240" t="str">
        <f>IF(OR(F89=0,F89=""),"",'DAFTAR PELAJAR'!E84)</f>
        <v>K591CMTA007</v>
      </c>
      <c r="F89" s="242">
        <f>IF(OR('DAFTAR PELAJAR'!J84=0,'DAFTAR PELAJAR'!J84=""),"",'DAFTAR PELAJAR'!J84)</f>
        <v>1</v>
      </c>
      <c r="G89" s="224" t="str">
        <f>IFERROR('RUMUSAN (PB)'!AC88,"")</f>
        <v/>
      </c>
      <c r="H89" s="140"/>
      <c r="I89" s="138"/>
      <c r="J89" s="138"/>
      <c r="K89" s="237" t="str">
        <f t="shared" si="9"/>
        <v/>
      </c>
      <c r="L89" s="185"/>
      <c r="M89" s="138"/>
      <c r="N89" s="186"/>
      <c r="O89" s="238" t="str">
        <f t="shared" si="10"/>
        <v/>
      </c>
      <c r="P89" s="238" t="str">
        <f t="shared" si="15"/>
        <v/>
      </c>
      <c r="Q89" s="238" t="str">
        <f t="shared" si="11"/>
        <v/>
      </c>
      <c r="R89" s="238" t="str">
        <f t="shared" si="12"/>
        <v/>
      </c>
      <c r="S89" s="238" t="str">
        <f t="shared" si="16"/>
        <v/>
      </c>
      <c r="T89" s="401" t="str">
        <f t="shared" si="17"/>
        <v/>
      </c>
      <c r="U89" s="401" t="str">
        <f t="shared" si="13"/>
        <v/>
      </c>
      <c r="V89" s="394" t="str">
        <f t="shared" si="14"/>
        <v/>
      </c>
    </row>
    <row r="90" spans="1:22">
      <c r="A90" s="6">
        <v>78</v>
      </c>
      <c r="B90" s="239" t="str">
        <f>IF(OR(F90=0,F90=""),"",'DAFTAR PELAJAR'!B85)</f>
        <v>MOHAMAD IZZAT BIN DIN</v>
      </c>
      <c r="C90" s="240" t="str">
        <f>IF(OR(F90=0,F90=""),"",'DAFTAR PELAJAR'!C85)</f>
        <v>4 MTA</v>
      </c>
      <c r="D90" s="241" t="str">
        <f>IF(OR(F90=0,F90=""),"",'DAFTAR PELAJAR'!D85)</f>
        <v>980120035539</v>
      </c>
      <c r="E90" s="240" t="str">
        <f>IF(OR(F90=0,F90=""),"",'DAFTAR PELAJAR'!E85)</f>
        <v>K591CMTA010</v>
      </c>
      <c r="F90" s="242">
        <f>IF(OR('DAFTAR PELAJAR'!J85=0,'DAFTAR PELAJAR'!J85=""),"",'DAFTAR PELAJAR'!J85)</f>
        <v>1</v>
      </c>
      <c r="G90" s="224" t="str">
        <f>IFERROR('RUMUSAN (PB)'!AC89,"")</f>
        <v/>
      </c>
      <c r="H90" s="140"/>
      <c r="I90" s="138"/>
      <c r="J90" s="138"/>
      <c r="K90" s="237" t="str">
        <f t="shared" si="9"/>
        <v/>
      </c>
      <c r="L90" s="185"/>
      <c r="M90" s="138"/>
      <c r="N90" s="186"/>
      <c r="O90" s="238" t="str">
        <f t="shared" si="10"/>
        <v/>
      </c>
      <c r="P90" s="238" t="str">
        <f t="shared" si="15"/>
        <v/>
      </c>
      <c r="Q90" s="238" t="str">
        <f t="shared" si="11"/>
        <v/>
      </c>
      <c r="R90" s="238" t="str">
        <f t="shared" si="12"/>
        <v/>
      </c>
      <c r="S90" s="238" t="str">
        <f t="shared" si="16"/>
        <v/>
      </c>
      <c r="T90" s="401" t="str">
        <f t="shared" si="17"/>
        <v/>
      </c>
      <c r="U90" s="401" t="str">
        <f t="shared" si="13"/>
        <v/>
      </c>
      <c r="V90" s="394" t="str">
        <f t="shared" si="14"/>
        <v/>
      </c>
    </row>
    <row r="91" spans="1:22">
      <c r="A91" s="6">
        <v>79</v>
      </c>
      <c r="B91" s="239" t="str">
        <f>IF(OR(F91=0,F91=""),"",'DAFTAR PELAJAR'!B86)</f>
        <v>MOHAMAD SAFWAN BIN MOHD KASIM</v>
      </c>
      <c r="C91" s="240" t="str">
        <f>IF(OR(F91=0,F91=""),"",'DAFTAR PELAJAR'!C86)</f>
        <v>4 MTA</v>
      </c>
      <c r="D91" s="241" t="str">
        <f>IF(OR(F91=0,F91=""),"",'DAFTAR PELAJAR'!D86)</f>
        <v>980609115649</v>
      </c>
      <c r="E91" s="240" t="str">
        <f>IF(OR(F91=0,F91=""),"",'DAFTAR PELAJAR'!E86)</f>
        <v>K591CMTA012</v>
      </c>
      <c r="F91" s="242">
        <f>IF(OR('DAFTAR PELAJAR'!J86=0,'DAFTAR PELAJAR'!J86=""),"",'DAFTAR PELAJAR'!J86)</f>
        <v>1</v>
      </c>
      <c r="G91" s="224" t="str">
        <f>IFERROR('RUMUSAN (PB)'!AC90,"")</f>
        <v/>
      </c>
      <c r="H91" s="140"/>
      <c r="I91" s="138"/>
      <c r="J91" s="138"/>
      <c r="K91" s="237" t="str">
        <f t="shared" si="9"/>
        <v/>
      </c>
      <c r="L91" s="185"/>
      <c r="M91" s="138"/>
      <c r="N91" s="186"/>
      <c r="O91" s="238" t="str">
        <f t="shared" si="10"/>
        <v/>
      </c>
      <c r="P91" s="238" t="str">
        <f t="shared" si="15"/>
        <v/>
      </c>
      <c r="Q91" s="238" t="str">
        <f t="shared" si="11"/>
        <v/>
      </c>
      <c r="R91" s="238" t="str">
        <f t="shared" si="12"/>
        <v/>
      </c>
      <c r="S91" s="238" t="str">
        <f t="shared" si="16"/>
        <v/>
      </c>
      <c r="T91" s="401" t="str">
        <f t="shared" si="17"/>
        <v/>
      </c>
      <c r="U91" s="401" t="str">
        <f t="shared" si="13"/>
        <v/>
      </c>
      <c r="V91" s="394" t="str">
        <f t="shared" si="14"/>
        <v/>
      </c>
    </row>
    <row r="92" spans="1:22">
      <c r="A92" s="6">
        <v>80</v>
      </c>
      <c r="B92" s="239" t="str">
        <f>IF(OR(F92=0,F92=""),"",'DAFTAR PELAJAR'!B87)</f>
        <v>MOHD ALIF HAKIMI BIN MOHD NORDIN</v>
      </c>
      <c r="C92" s="240" t="str">
        <f>IF(OR(F92=0,F92=""),"",'DAFTAR PELAJAR'!C87)</f>
        <v>4 MTA</v>
      </c>
      <c r="D92" s="241">
        <f>IF(OR(F92=0,F92=""),"",'DAFTAR PELAJAR'!D87)</f>
        <v>980218065699</v>
      </c>
      <c r="E92" s="240" t="str">
        <f>IF(OR(F92=0,F92=""),"",'DAFTAR PELAJAR'!E87)</f>
        <v>K591CMTA014</v>
      </c>
      <c r="F92" s="242">
        <f>IF(OR('DAFTAR PELAJAR'!J87=0,'DAFTAR PELAJAR'!J87=""),"",'DAFTAR PELAJAR'!J87)</f>
        <v>1</v>
      </c>
      <c r="G92" s="224" t="str">
        <f>IFERROR('RUMUSAN (PB)'!AC91,"")</f>
        <v/>
      </c>
      <c r="H92" s="140"/>
      <c r="I92" s="138"/>
      <c r="J92" s="138"/>
      <c r="K92" s="237" t="str">
        <f t="shared" si="9"/>
        <v/>
      </c>
      <c r="L92" s="185"/>
      <c r="M92" s="138"/>
      <c r="N92" s="186"/>
      <c r="O92" s="238" t="str">
        <f t="shared" si="10"/>
        <v/>
      </c>
      <c r="P92" s="238" t="str">
        <f t="shared" si="15"/>
        <v/>
      </c>
      <c r="Q92" s="238" t="str">
        <f t="shared" si="11"/>
        <v/>
      </c>
      <c r="R92" s="238" t="str">
        <f t="shared" si="12"/>
        <v/>
      </c>
      <c r="S92" s="238" t="str">
        <f t="shared" si="16"/>
        <v/>
      </c>
      <c r="T92" s="401" t="str">
        <f t="shared" si="17"/>
        <v/>
      </c>
      <c r="U92" s="401" t="str">
        <f t="shared" si="13"/>
        <v/>
      </c>
      <c r="V92" s="394" t="str">
        <f t="shared" si="14"/>
        <v/>
      </c>
    </row>
    <row r="93" spans="1:22">
      <c r="A93" s="6">
        <v>81</v>
      </c>
      <c r="B93" s="239" t="str">
        <f>IF(OR(F93=0,F93=""),"",'DAFTAR PELAJAR'!B88)</f>
        <v>MOHD AMIRUL ASYRAF BIN HAFIZAN</v>
      </c>
      <c r="C93" s="240" t="str">
        <f>IF(OR(F93=0,F93=""),"",'DAFTAR PELAJAR'!C88)</f>
        <v>4 MTA</v>
      </c>
      <c r="D93" s="241" t="str">
        <f>IF(OR(F93=0,F93=""),"",'DAFTAR PELAJAR'!D88)</f>
        <v>980823065347</v>
      </c>
      <c r="E93" s="240" t="str">
        <f>IF(OR(F93=0,F93=""),"",'DAFTAR PELAJAR'!E88)</f>
        <v>K591CMTA015</v>
      </c>
      <c r="F93" s="242">
        <f>IF(OR('DAFTAR PELAJAR'!J88=0,'DAFTAR PELAJAR'!J88=""),"",'DAFTAR PELAJAR'!J88)</f>
        <v>1</v>
      </c>
      <c r="G93" s="224" t="str">
        <f>IFERROR('RUMUSAN (PB)'!AC92,"")</f>
        <v/>
      </c>
      <c r="H93" s="140"/>
      <c r="I93" s="138"/>
      <c r="J93" s="138"/>
      <c r="K93" s="237" t="str">
        <f t="shared" si="9"/>
        <v/>
      </c>
      <c r="L93" s="185"/>
      <c r="M93" s="138"/>
      <c r="N93" s="186"/>
      <c r="O93" s="238" t="str">
        <f t="shared" si="10"/>
        <v/>
      </c>
      <c r="P93" s="238" t="str">
        <f t="shared" si="15"/>
        <v/>
      </c>
      <c r="Q93" s="238" t="str">
        <f t="shared" si="11"/>
        <v/>
      </c>
      <c r="R93" s="238" t="str">
        <f t="shared" si="12"/>
        <v/>
      </c>
      <c r="S93" s="238" t="str">
        <f t="shared" si="16"/>
        <v/>
      </c>
      <c r="T93" s="401" t="str">
        <f t="shared" si="17"/>
        <v/>
      </c>
      <c r="U93" s="401" t="str">
        <f t="shared" si="13"/>
        <v/>
      </c>
      <c r="V93" s="394" t="str">
        <f t="shared" si="14"/>
        <v/>
      </c>
    </row>
    <row r="94" spans="1:22">
      <c r="A94" s="6">
        <v>82</v>
      </c>
      <c r="B94" s="239" t="str">
        <f>IF(OR(F94=0,F94=""),"",'DAFTAR PELAJAR'!B89)</f>
        <v>MOHD HANIF HAKIMI BIN MAT JAEH</v>
      </c>
      <c r="C94" s="240" t="str">
        <f>IF(OR(F94=0,F94=""),"",'DAFTAR PELAJAR'!C89)</f>
        <v>4 MTA</v>
      </c>
      <c r="D94" s="241" t="str">
        <f>IF(OR(F94=0,F94=""),"",'DAFTAR PELAJAR'!D89)</f>
        <v>980303065431</v>
      </c>
      <c r="E94" s="240" t="str">
        <f>IF(OR(F94=0,F94=""),"",'DAFTAR PELAJAR'!E89)</f>
        <v>K591CMTA016</v>
      </c>
      <c r="F94" s="242">
        <f>IF(OR('DAFTAR PELAJAR'!J89=0,'DAFTAR PELAJAR'!J89=""),"",'DAFTAR PELAJAR'!J89)</f>
        <v>1</v>
      </c>
      <c r="G94" s="224" t="str">
        <f>IFERROR('RUMUSAN (PB)'!AC93,"")</f>
        <v/>
      </c>
      <c r="H94" s="140"/>
      <c r="I94" s="138"/>
      <c r="J94" s="138"/>
      <c r="K94" s="237" t="str">
        <f t="shared" si="9"/>
        <v/>
      </c>
      <c r="L94" s="185"/>
      <c r="M94" s="138"/>
      <c r="N94" s="186"/>
      <c r="O94" s="238" t="str">
        <f t="shared" si="10"/>
        <v/>
      </c>
      <c r="P94" s="238" t="str">
        <f t="shared" si="15"/>
        <v/>
      </c>
      <c r="Q94" s="238" t="str">
        <f t="shared" si="11"/>
        <v/>
      </c>
      <c r="R94" s="238" t="str">
        <f t="shared" si="12"/>
        <v/>
      </c>
      <c r="S94" s="238" t="str">
        <f t="shared" si="16"/>
        <v/>
      </c>
      <c r="T94" s="401" t="str">
        <f t="shared" si="17"/>
        <v/>
      </c>
      <c r="U94" s="401" t="str">
        <f t="shared" si="13"/>
        <v/>
      </c>
      <c r="V94" s="394" t="str">
        <f t="shared" si="14"/>
        <v/>
      </c>
    </row>
    <row r="95" spans="1:22">
      <c r="A95" s="6">
        <v>83</v>
      </c>
      <c r="B95" s="239" t="str">
        <f>IF(OR(F95=0,F95=""),"",'DAFTAR PELAJAR'!B90)</f>
        <v>MUHAMAD ALIF BIN ZAINA</v>
      </c>
      <c r="C95" s="240" t="str">
        <f>IF(OR(F95=0,F95=""),"",'DAFTAR PELAJAR'!C90)</f>
        <v>4 MTA</v>
      </c>
      <c r="D95" s="241" t="str">
        <f>IF(OR(F95=0,F95=""),"",'DAFTAR PELAJAR'!D90)</f>
        <v>981008065521</v>
      </c>
      <c r="E95" s="240" t="str">
        <f>IF(OR(F95=0,F95=""),"",'DAFTAR PELAJAR'!E90)</f>
        <v>K591CMTA017</v>
      </c>
      <c r="F95" s="242">
        <f>IF(OR('DAFTAR PELAJAR'!J90=0,'DAFTAR PELAJAR'!J90=""),"",'DAFTAR PELAJAR'!J90)</f>
        <v>1</v>
      </c>
      <c r="G95" s="224" t="str">
        <f>IFERROR('RUMUSAN (PB)'!AC94,"")</f>
        <v/>
      </c>
      <c r="H95" s="140"/>
      <c r="I95" s="138"/>
      <c r="J95" s="138"/>
      <c r="K95" s="237" t="str">
        <f t="shared" si="9"/>
        <v/>
      </c>
      <c r="L95" s="185"/>
      <c r="M95" s="138"/>
      <c r="N95" s="186"/>
      <c r="O95" s="238" t="str">
        <f t="shared" si="10"/>
        <v/>
      </c>
      <c r="P95" s="238" t="str">
        <f t="shared" si="15"/>
        <v/>
      </c>
      <c r="Q95" s="238" t="str">
        <f t="shared" si="11"/>
        <v/>
      </c>
      <c r="R95" s="238" t="str">
        <f t="shared" si="12"/>
        <v/>
      </c>
      <c r="S95" s="238" t="str">
        <f t="shared" si="16"/>
        <v/>
      </c>
      <c r="T95" s="401" t="str">
        <f t="shared" si="17"/>
        <v/>
      </c>
      <c r="U95" s="401" t="str">
        <f t="shared" si="13"/>
        <v/>
      </c>
      <c r="V95" s="394" t="str">
        <f t="shared" si="14"/>
        <v/>
      </c>
    </row>
    <row r="96" spans="1:22">
      <c r="A96" s="6">
        <v>84</v>
      </c>
      <c r="B96" s="239" t="str">
        <f>IF(OR(F96=0,F96=""),"",'DAFTAR PELAJAR'!B91)</f>
        <v>MUHAMMAD AKMAL BIN ABU SAKMAH</v>
      </c>
      <c r="C96" s="240" t="str">
        <f>IF(OR(F96=0,F96=""),"",'DAFTAR PELAJAR'!C91)</f>
        <v>4 MTA</v>
      </c>
      <c r="D96" s="241">
        <f>IF(OR(F96=0,F96=""),"",'DAFTAR PELAJAR'!D91)</f>
        <v>980327145313</v>
      </c>
      <c r="E96" s="240" t="str">
        <f>IF(OR(F96=0,F96=""),"",'DAFTAR PELAJAR'!E91)</f>
        <v>K591CMTA018</v>
      </c>
      <c r="F96" s="242">
        <f>IF(OR('DAFTAR PELAJAR'!J91=0,'DAFTAR PELAJAR'!J91=""),"",'DAFTAR PELAJAR'!J91)</f>
        <v>1</v>
      </c>
      <c r="G96" s="224" t="str">
        <f>IFERROR('RUMUSAN (PB)'!AC95,"")</f>
        <v/>
      </c>
      <c r="H96" s="140"/>
      <c r="I96" s="138"/>
      <c r="J96" s="138"/>
      <c r="K96" s="237" t="str">
        <f t="shared" si="9"/>
        <v/>
      </c>
      <c r="L96" s="185"/>
      <c r="M96" s="138"/>
      <c r="N96" s="186"/>
      <c r="O96" s="238" t="str">
        <f t="shared" si="10"/>
        <v/>
      </c>
      <c r="P96" s="238" t="str">
        <f t="shared" si="15"/>
        <v/>
      </c>
      <c r="Q96" s="238" t="str">
        <f t="shared" si="11"/>
        <v/>
      </c>
      <c r="R96" s="238" t="str">
        <f t="shared" si="12"/>
        <v/>
      </c>
      <c r="S96" s="238" t="str">
        <f t="shared" si="16"/>
        <v/>
      </c>
      <c r="T96" s="401" t="str">
        <f t="shared" si="17"/>
        <v/>
      </c>
      <c r="U96" s="401" t="str">
        <f t="shared" si="13"/>
        <v/>
      </c>
      <c r="V96" s="394" t="str">
        <f t="shared" si="14"/>
        <v/>
      </c>
    </row>
    <row r="97" spans="1:22">
      <c r="A97" s="6">
        <v>85</v>
      </c>
      <c r="B97" s="239" t="str">
        <f>IF(OR(F97=0,F97=""),"",'DAFTAR PELAJAR'!B92)</f>
        <v>MUHAMMAD FAIZ BIN ILIAS</v>
      </c>
      <c r="C97" s="240" t="str">
        <f>IF(OR(F97=0,F97=""),"",'DAFTAR PELAJAR'!C92)</f>
        <v>4 MTA</v>
      </c>
      <c r="D97" s="241" t="str">
        <f>IF(OR(F97=0,F97=""),"",'DAFTAR PELAJAR'!D92)</f>
        <v>980322145277</v>
      </c>
      <c r="E97" s="240" t="str">
        <f>IF(OR(F97=0,F97=""),"",'DAFTAR PELAJAR'!E92)</f>
        <v>K591CMTA019</v>
      </c>
      <c r="F97" s="242">
        <f>IF(OR('DAFTAR PELAJAR'!J92=0,'DAFTAR PELAJAR'!J92=""),"",'DAFTAR PELAJAR'!J92)</f>
        <v>1</v>
      </c>
      <c r="G97" s="224" t="str">
        <f>IFERROR('RUMUSAN (PB)'!AC96,"")</f>
        <v/>
      </c>
      <c r="H97" s="140"/>
      <c r="I97" s="138"/>
      <c r="J97" s="138"/>
      <c r="K97" s="237" t="str">
        <f t="shared" si="9"/>
        <v/>
      </c>
      <c r="L97" s="185"/>
      <c r="M97" s="138"/>
      <c r="N97" s="186"/>
      <c r="O97" s="238" t="str">
        <f t="shared" si="10"/>
        <v/>
      </c>
      <c r="P97" s="238" t="str">
        <f t="shared" si="15"/>
        <v/>
      </c>
      <c r="Q97" s="238" t="str">
        <f t="shared" si="11"/>
        <v/>
      </c>
      <c r="R97" s="238" t="str">
        <f t="shared" si="12"/>
        <v/>
      </c>
      <c r="S97" s="238" t="str">
        <f t="shared" si="16"/>
        <v/>
      </c>
      <c r="T97" s="401" t="str">
        <f t="shared" si="17"/>
        <v/>
      </c>
      <c r="U97" s="401" t="str">
        <f t="shared" si="13"/>
        <v/>
      </c>
      <c r="V97" s="394" t="str">
        <f t="shared" si="14"/>
        <v/>
      </c>
    </row>
    <row r="98" spans="1:22">
      <c r="A98" s="6">
        <v>86</v>
      </c>
      <c r="B98" s="239" t="str">
        <f>IF(OR(F98=0,F98=""),"",'DAFTAR PELAJAR'!B93)</f>
        <v>MUHAMMAD FIRDAUS BIN ABU BAKAR</v>
      </c>
      <c r="C98" s="240" t="str">
        <f>IF(OR(F98=0,F98=""),"",'DAFTAR PELAJAR'!C93)</f>
        <v>4 MTA</v>
      </c>
      <c r="D98" s="241" t="str">
        <f>IF(OR(F98=0,F98=""),"",'DAFTAR PELAJAR'!D93)</f>
        <v>980805065773</v>
      </c>
      <c r="E98" s="240" t="str">
        <f>IF(OR(F98=0,F98=""),"",'DAFTAR PELAJAR'!E93)</f>
        <v>K591CMTA020</v>
      </c>
      <c r="F98" s="242">
        <f>IF(OR('DAFTAR PELAJAR'!J93=0,'DAFTAR PELAJAR'!J93=""),"",'DAFTAR PELAJAR'!J93)</f>
        <v>1</v>
      </c>
      <c r="G98" s="224" t="str">
        <f>IFERROR('RUMUSAN (PB)'!AC97,"")</f>
        <v/>
      </c>
      <c r="H98" s="140"/>
      <c r="I98" s="138"/>
      <c r="J98" s="138"/>
      <c r="K98" s="237" t="str">
        <f t="shared" si="9"/>
        <v/>
      </c>
      <c r="L98" s="185"/>
      <c r="M98" s="138"/>
      <c r="N98" s="186"/>
      <c r="O98" s="238" t="str">
        <f t="shared" si="10"/>
        <v/>
      </c>
      <c r="P98" s="238" t="str">
        <f t="shared" si="15"/>
        <v/>
      </c>
      <c r="Q98" s="238" t="str">
        <f t="shared" si="11"/>
        <v/>
      </c>
      <c r="R98" s="238" t="str">
        <f t="shared" si="12"/>
        <v/>
      </c>
      <c r="S98" s="238" t="str">
        <f t="shared" si="16"/>
        <v/>
      </c>
      <c r="T98" s="401" t="str">
        <f t="shared" si="17"/>
        <v/>
      </c>
      <c r="U98" s="401" t="str">
        <f t="shared" si="13"/>
        <v/>
      </c>
      <c r="V98" s="394" t="str">
        <f t="shared" si="14"/>
        <v/>
      </c>
    </row>
    <row r="99" spans="1:22">
      <c r="A99" s="6">
        <v>87</v>
      </c>
      <c r="B99" s="239" t="str">
        <f>IF(OR(F99=0,F99=""),"",'DAFTAR PELAJAR'!B94)</f>
        <v>MUHAMMAD IZUDDIN BIN BAKHTIAR</v>
      </c>
      <c r="C99" s="240" t="str">
        <f>IF(OR(F99=0,F99=""),"",'DAFTAR PELAJAR'!C94)</f>
        <v>4 MTA</v>
      </c>
      <c r="D99" s="241" t="str">
        <f>IF(OR(F99=0,F99=""),"",'DAFTAR PELAJAR'!D94)</f>
        <v>980815065945</v>
      </c>
      <c r="E99" s="240" t="str">
        <f>IF(OR(F99=0,F99=""),"",'DAFTAR PELAJAR'!E94)</f>
        <v>K591CMTA022</v>
      </c>
      <c r="F99" s="242">
        <f>IF(OR('DAFTAR PELAJAR'!J94=0,'DAFTAR PELAJAR'!J94=""),"",'DAFTAR PELAJAR'!J94)</f>
        <v>1</v>
      </c>
      <c r="G99" s="224" t="str">
        <f>IFERROR('RUMUSAN (PB)'!AC98,"")</f>
        <v/>
      </c>
      <c r="H99" s="140"/>
      <c r="I99" s="138"/>
      <c r="J99" s="138"/>
      <c r="K99" s="237" t="str">
        <f t="shared" si="9"/>
        <v/>
      </c>
      <c r="L99" s="185"/>
      <c r="M99" s="138"/>
      <c r="N99" s="186"/>
      <c r="O99" s="238" t="str">
        <f t="shared" si="10"/>
        <v/>
      </c>
      <c r="P99" s="238" t="str">
        <f t="shared" si="15"/>
        <v/>
      </c>
      <c r="Q99" s="238" t="str">
        <f t="shared" si="11"/>
        <v/>
      </c>
      <c r="R99" s="238" t="str">
        <f t="shared" si="12"/>
        <v/>
      </c>
      <c r="S99" s="238" t="str">
        <f t="shared" si="16"/>
        <v/>
      </c>
      <c r="T99" s="401" t="str">
        <f t="shared" si="17"/>
        <v/>
      </c>
      <c r="U99" s="401" t="str">
        <f t="shared" si="13"/>
        <v/>
      </c>
      <c r="V99" s="394" t="str">
        <f t="shared" si="14"/>
        <v/>
      </c>
    </row>
    <row r="100" spans="1:22">
      <c r="A100" s="6">
        <v>88</v>
      </c>
      <c r="B100" s="239" t="str">
        <f>IF(OR(F100=0,F100=""),"",'DAFTAR PELAJAR'!B95)</f>
        <v>MUHAMMAD JEFFRI BIN JOHARI</v>
      </c>
      <c r="C100" s="240" t="str">
        <f>IF(OR(F100=0,F100=""),"",'DAFTAR PELAJAR'!C95)</f>
        <v>4 MTA</v>
      </c>
      <c r="D100" s="241" t="str">
        <f>IF(OR(F100=0,F100=""),"",'DAFTAR PELAJAR'!D95)</f>
        <v>981014065579</v>
      </c>
      <c r="E100" s="240" t="str">
        <f>IF(OR(F100=0,F100=""),"",'DAFTAR PELAJAR'!E95)</f>
        <v>K591CMTA023</v>
      </c>
      <c r="F100" s="242">
        <f>IF(OR('DAFTAR PELAJAR'!J95=0,'DAFTAR PELAJAR'!J95=""),"",'DAFTAR PELAJAR'!J95)</f>
        <v>1</v>
      </c>
      <c r="G100" s="224" t="str">
        <f>IFERROR('RUMUSAN (PB)'!AC99,"")</f>
        <v/>
      </c>
      <c r="H100" s="140"/>
      <c r="I100" s="138"/>
      <c r="J100" s="138"/>
      <c r="K100" s="237" t="str">
        <f t="shared" si="9"/>
        <v/>
      </c>
      <c r="L100" s="185"/>
      <c r="M100" s="138"/>
      <c r="N100" s="186"/>
      <c r="O100" s="238" t="str">
        <f t="shared" si="10"/>
        <v/>
      </c>
      <c r="P100" s="238" t="str">
        <f t="shared" si="15"/>
        <v/>
      </c>
      <c r="Q100" s="238" t="str">
        <f t="shared" si="11"/>
        <v/>
      </c>
      <c r="R100" s="238" t="str">
        <f t="shared" si="12"/>
        <v/>
      </c>
      <c r="S100" s="238" t="str">
        <f t="shared" si="16"/>
        <v/>
      </c>
      <c r="T100" s="401" t="str">
        <f t="shared" si="17"/>
        <v/>
      </c>
      <c r="U100" s="401" t="str">
        <f t="shared" si="13"/>
        <v/>
      </c>
      <c r="V100" s="394" t="str">
        <f t="shared" si="14"/>
        <v/>
      </c>
    </row>
    <row r="101" spans="1:22">
      <c r="A101" s="6">
        <v>89</v>
      </c>
      <c r="B101" s="239" t="str">
        <f>IF(OR(F101=0,F101=""),"",'DAFTAR PELAJAR'!B96)</f>
        <v>MUHAMMAD SYAKIRIN BIN SUPARDI</v>
      </c>
      <c r="C101" s="240" t="str">
        <f>IF(OR(F101=0,F101=""),"",'DAFTAR PELAJAR'!C96)</f>
        <v>4 MTA</v>
      </c>
      <c r="D101" s="241" t="str">
        <f>IF(OR(F101=0,F101=""),"",'DAFTAR PELAJAR'!D96)</f>
        <v>980902066065</v>
      </c>
      <c r="E101" s="240" t="str">
        <f>IF(OR(F101=0,F101=""),"",'DAFTAR PELAJAR'!E96)</f>
        <v>K591CMTA025</v>
      </c>
      <c r="F101" s="242">
        <f>IF(OR('DAFTAR PELAJAR'!J96=0,'DAFTAR PELAJAR'!J96=""),"",'DAFTAR PELAJAR'!J96)</f>
        <v>1</v>
      </c>
      <c r="G101" s="224" t="str">
        <f>IFERROR('RUMUSAN (PB)'!AC100,"")</f>
        <v/>
      </c>
      <c r="H101" s="140"/>
      <c r="I101" s="138"/>
      <c r="J101" s="138"/>
      <c r="K101" s="237" t="str">
        <f t="shared" si="9"/>
        <v/>
      </c>
      <c r="L101" s="185"/>
      <c r="M101" s="138"/>
      <c r="N101" s="186"/>
      <c r="O101" s="238" t="str">
        <f t="shared" si="10"/>
        <v/>
      </c>
      <c r="P101" s="238" t="str">
        <f t="shared" si="15"/>
        <v/>
      </c>
      <c r="Q101" s="238" t="str">
        <f t="shared" si="11"/>
        <v/>
      </c>
      <c r="R101" s="238" t="str">
        <f t="shared" si="12"/>
        <v/>
      </c>
      <c r="S101" s="238" t="str">
        <f t="shared" si="16"/>
        <v/>
      </c>
      <c r="T101" s="401" t="str">
        <f t="shared" si="17"/>
        <v/>
      </c>
      <c r="U101" s="401" t="str">
        <f t="shared" si="13"/>
        <v/>
      </c>
      <c r="V101" s="394" t="str">
        <f t="shared" si="14"/>
        <v/>
      </c>
    </row>
    <row r="102" spans="1:22">
      <c r="A102" s="6">
        <v>90</v>
      </c>
      <c r="B102" s="239" t="str">
        <f>IF(OR(F102=0,F102=""),"",'DAFTAR PELAJAR'!B97)</f>
        <v>MUHAMMAD YUSRI BIN OTHMAN</v>
      </c>
      <c r="C102" s="240" t="str">
        <f>IF(OR(F102=0,F102=""),"",'DAFTAR PELAJAR'!C97)</f>
        <v>4 MTA</v>
      </c>
      <c r="D102" s="241">
        <f>IF(OR(F102=0,F102=""),"",'DAFTAR PELAJAR'!D97)</f>
        <v>980525066261</v>
      </c>
      <c r="E102" s="240" t="str">
        <f>IF(OR(F102=0,F102=""),"",'DAFTAR PELAJAR'!E97)</f>
        <v>K591CMTA026</v>
      </c>
      <c r="F102" s="242">
        <f>IF(OR('DAFTAR PELAJAR'!J97=0,'DAFTAR PELAJAR'!J97=""),"",'DAFTAR PELAJAR'!J97)</f>
        <v>1</v>
      </c>
      <c r="G102" s="224" t="str">
        <f>IFERROR('RUMUSAN (PB)'!AC101,"")</f>
        <v/>
      </c>
      <c r="H102" s="140"/>
      <c r="I102" s="138"/>
      <c r="J102" s="138"/>
      <c r="K102" s="237" t="str">
        <f t="shared" si="9"/>
        <v/>
      </c>
      <c r="L102" s="185"/>
      <c r="M102" s="138"/>
      <c r="N102" s="186"/>
      <c r="O102" s="238" t="str">
        <f t="shared" si="10"/>
        <v/>
      </c>
      <c r="P102" s="238" t="str">
        <f t="shared" si="15"/>
        <v/>
      </c>
      <c r="Q102" s="238" t="str">
        <f t="shared" si="11"/>
        <v/>
      </c>
      <c r="R102" s="238" t="str">
        <f t="shared" si="12"/>
        <v/>
      </c>
      <c r="S102" s="238" t="str">
        <f t="shared" si="16"/>
        <v/>
      </c>
      <c r="T102" s="401" t="str">
        <f t="shared" si="17"/>
        <v/>
      </c>
      <c r="U102" s="401" t="str">
        <f t="shared" si="13"/>
        <v/>
      </c>
      <c r="V102" s="394" t="str">
        <f t="shared" si="14"/>
        <v/>
      </c>
    </row>
    <row r="103" spans="1:22">
      <c r="A103" s="6">
        <v>91</v>
      </c>
      <c r="B103" s="239" t="str">
        <f>IF(OR(F103=0,F103=""),"",'DAFTAR PELAJAR'!B98)</f>
        <v>SAZARUL NAIM BIN  ZAKARIA</v>
      </c>
      <c r="C103" s="240" t="str">
        <f>IF(OR(F103=0,F103=""),"",'DAFTAR PELAJAR'!C98)</f>
        <v>4 MTA</v>
      </c>
      <c r="D103" s="241" t="str">
        <f>IF(OR(F103=0,F103=""),"",'DAFTAR PELAJAR'!D98)</f>
        <v>981218565129</v>
      </c>
      <c r="E103" s="240" t="str">
        <f>IF(OR(F103=0,F103=""),"",'DAFTAR PELAJAR'!E98)</f>
        <v>K591CMTA029</v>
      </c>
      <c r="F103" s="242">
        <f>IF(OR('DAFTAR PELAJAR'!J98=0,'DAFTAR PELAJAR'!J98=""),"",'DAFTAR PELAJAR'!J98)</f>
        <v>1</v>
      </c>
      <c r="G103" s="224" t="str">
        <f>IFERROR('RUMUSAN (PB)'!AC102,"")</f>
        <v/>
      </c>
      <c r="H103" s="140"/>
      <c r="I103" s="138"/>
      <c r="J103" s="138"/>
      <c r="K103" s="237" t="str">
        <f t="shared" si="9"/>
        <v/>
      </c>
      <c r="L103" s="185"/>
      <c r="M103" s="138"/>
      <c r="N103" s="186"/>
      <c r="O103" s="238" t="str">
        <f t="shared" si="10"/>
        <v/>
      </c>
      <c r="P103" s="238" t="str">
        <f t="shared" si="15"/>
        <v/>
      </c>
      <c r="Q103" s="238" t="str">
        <f t="shared" si="11"/>
        <v/>
      </c>
      <c r="R103" s="238" t="str">
        <f t="shared" si="12"/>
        <v/>
      </c>
      <c r="S103" s="238" t="str">
        <f t="shared" si="16"/>
        <v/>
      </c>
      <c r="T103" s="401" t="str">
        <f t="shared" si="17"/>
        <v/>
      </c>
      <c r="U103" s="401" t="str">
        <f t="shared" si="13"/>
        <v/>
      </c>
      <c r="V103" s="394" t="str">
        <f t="shared" si="14"/>
        <v/>
      </c>
    </row>
    <row r="104" spans="1:22">
      <c r="A104" s="6">
        <v>92</v>
      </c>
      <c r="B104" s="239" t="str">
        <f>IF(OR(F104=0,F104=""),"",'DAFTAR PELAJAR'!B99)</f>
        <v>SIVA SHANKER A/L RAJAN</v>
      </c>
      <c r="C104" s="240" t="str">
        <f>IF(OR(F104=0,F104=""),"",'DAFTAR PELAJAR'!C99)</f>
        <v>4 MTA</v>
      </c>
      <c r="D104" s="241">
        <f>IF(OR(F104=0,F104=""),"",'DAFTAR PELAJAR'!D99)</f>
        <v>980712065395</v>
      </c>
      <c r="E104" s="240" t="str">
        <f>IF(OR(F104=0,F104=""),"",'DAFTAR PELAJAR'!E99)</f>
        <v>K591CMTA030</v>
      </c>
      <c r="F104" s="242">
        <f>IF(OR('DAFTAR PELAJAR'!J99=0,'DAFTAR PELAJAR'!J99=""),"",'DAFTAR PELAJAR'!J99)</f>
        <v>1</v>
      </c>
      <c r="G104" s="224" t="str">
        <f>IFERROR('RUMUSAN (PB)'!AC103,"")</f>
        <v/>
      </c>
      <c r="H104" s="140"/>
      <c r="I104" s="138"/>
      <c r="J104" s="138"/>
      <c r="K104" s="237" t="str">
        <f t="shared" si="9"/>
        <v/>
      </c>
      <c r="L104" s="185"/>
      <c r="M104" s="138"/>
      <c r="N104" s="186"/>
      <c r="O104" s="238" t="str">
        <f t="shared" si="10"/>
        <v/>
      </c>
      <c r="P104" s="238" t="str">
        <f t="shared" si="15"/>
        <v/>
      </c>
      <c r="Q104" s="238" t="str">
        <f t="shared" si="11"/>
        <v/>
      </c>
      <c r="R104" s="238" t="str">
        <f t="shared" si="12"/>
        <v/>
      </c>
      <c r="S104" s="238" t="str">
        <f t="shared" si="16"/>
        <v/>
      </c>
      <c r="T104" s="401" t="str">
        <f t="shared" si="17"/>
        <v/>
      </c>
      <c r="U104" s="401" t="str">
        <f t="shared" si="13"/>
        <v/>
      </c>
      <c r="V104" s="394" t="str">
        <f t="shared" si="14"/>
        <v/>
      </c>
    </row>
    <row r="105" spans="1:22">
      <c r="A105" s="6">
        <v>93</v>
      </c>
      <c r="B105" s="239" t="str">
        <f>IF(OR(F105=0,F105=""),"",'DAFTAR PELAJAR'!B100)</f>
        <v>AHMAD ISMAIL BIN OMAR</v>
      </c>
      <c r="C105" s="240" t="str">
        <f>IF(OR(F105=0,F105=""),"",'DAFTAR PELAJAR'!C100)</f>
        <v>4 MTK</v>
      </c>
      <c r="D105" s="241" t="str">
        <f>IF(OR(F105=0,F105=""),"",'DAFTAR PELAJAR'!D100)</f>
        <v>980314145453</v>
      </c>
      <c r="E105" s="240" t="str">
        <f>IF(OR(F105=0,F105=""),"",'DAFTAR PELAJAR'!E100)</f>
        <v>K591CMTK001</v>
      </c>
      <c r="F105" s="242">
        <f>IF(OR('DAFTAR PELAJAR'!J100=0,'DAFTAR PELAJAR'!J100=""),"",'DAFTAR PELAJAR'!J100)</f>
        <v>1</v>
      </c>
      <c r="G105" s="224" t="str">
        <f>IFERROR('RUMUSAN (PB)'!AC104,"")</f>
        <v/>
      </c>
      <c r="H105" s="140"/>
      <c r="I105" s="138"/>
      <c r="J105" s="138"/>
      <c r="K105" s="237" t="str">
        <f t="shared" si="9"/>
        <v/>
      </c>
      <c r="L105" s="185"/>
      <c r="M105" s="138"/>
      <c r="N105" s="186"/>
      <c r="O105" s="238" t="str">
        <f t="shared" si="10"/>
        <v/>
      </c>
      <c r="P105" s="238" t="str">
        <f t="shared" si="15"/>
        <v/>
      </c>
      <c r="Q105" s="238" t="str">
        <f t="shared" si="11"/>
        <v/>
      </c>
      <c r="R105" s="238" t="str">
        <f t="shared" si="12"/>
        <v/>
      </c>
      <c r="S105" s="238" t="str">
        <f t="shared" si="16"/>
        <v/>
      </c>
      <c r="T105" s="401" t="str">
        <f t="shared" si="17"/>
        <v/>
      </c>
      <c r="U105" s="401" t="str">
        <f t="shared" si="13"/>
        <v/>
      </c>
      <c r="V105" s="394" t="str">
        <f t="shared" si="14"/>
        <v/>
      </c>
    </row>
    <row r="106" spans="1:22">
      <c r="A106" s="6">
        <v>94</v>
      </c>
      <c r="B106" s="239" t="str">
        <f>IF(OR(F106=0,F106=""),"",'DAFTAR PELAJAR'!B101)</f>
        <v>AMIRUDDIN B ABDULLAH</v>
      </c>
      <c r="C106" s="240" t="str">
        <f>IF(OR(F106=0,F106=""),"",'DAFTAR PELAJAR'!C101)</f>
        <v>4 MTK</v>
      </c>
      <c r="D106" s="241" t="str">
        <f>IF(OR(F106=0,F106=""),"",'DAFTAR PELAJAR'!D101)</f>
        <v>980430035999</v>
      </c>
      <c r="E106" s="240" t="str">
        <f>IF(OR(F106=0,F106=""),"",'DAFTAR PELAJAR'!E101)</f>
        <v>K591CMTK003</v>
      </c>
      <c r="F106" s="242">
        <f>IF(OR('DAFTAR PELAJAR'!J101=0,'DAFTAR PELAJAR'!J101=""),"",'DAFTAR PELAJAR'!J101)</f>
        <v>1</v>
      </c>
      <c r="G106" s="224" t="str">
        <f>IFERROR('RUMUSAN (PB)'!AC105,"")</f>
        <v/>
      </c>
      <c r="H106" s="140"/>
      <c r="I106" s="138"/>
      <c r="J106" s="138"/>
      <c r="K106" s="237" t="str">
        <f t="shared" si="9"/>
        <v/>
      </c>
      <c r="L106" s="185"/>
      <c r="M106" s="138"/>
      <c r="N106" s="186"/>
      <c r="O106" s="238" t="str">
        <f t="shared" si="10"/>
        <v/>
      </c>
      <c r="P106" s="238" t="str">
        <f t="shared" si="15"/>
        <v/>
      </c>
      <c r="Q106" s="238" t="str">
        <f t="shared" si="11"/>
        <v/>
      </c>
      <c r="R106" s="238" t="str">
        <f t="shared" si="12"/>
        <v/>
      </c>
      <c r="S106" s="238" t="str">
        <f t="shared" si="16"/>
        <v/>
      </c>
      <c r="T106" s="401" t="str">
        <f t="shared" si="17"/>
        <v/>
      </c>
      <c r="U106" s="401" t="str">
        <f t="shared" si="13"/>
        <v/>
      </c>
      <c r="V106" s="394" t="str">
        <f t="shared" si="14"/>
        <v/>
      </c>
    </row>
    <row r="107" spans="1:22">
      <c r="A107" s="6">
        <v>95</v>
      </c>
      <c r="B107" s="239" t="str">
        <f>IF(OR(F107=0,F107=""),"",'DAFTAR PELAJAR'!B102)</f>
        <v>ANNUR IKHMAN BIN KAHALID</v>
      </c>
      <c r="C107" s="240" t="str">
        <f>IF(OR(F107=0,F107=""),"",'DAFTAR PELAJAR'!C102)</f>
        <v>4 MTK</v>
      </c>
      <c r="D107" s="241" t="str">
        <f>IF(OR(F107=0,F107=""),"",'DAFTAR PELAJAR'!D102)</f>
        <v>980904065875</v>
      </c>
      <c r="E107" s="240" t="str">
        <f>IF(OR(F107=0,F107=""),"",'DAFTAR PELAJAR'!E102)</f>
        <v>K591CMTK004</v>
      </c>
      <c r="F107" s="242">
        <f>IF(OR('DAFTAR PELAJAR'!J102=0,'DAFTAR PELAJAR'!J102=""),"",'DAFTAR PELAJAR'!J102)</f>
        <v>1</v>
      </c>
      <c r="G107" s="224" t="str">
        <f>IFERROR('RUMUSAN (PB)'!AC106,"")</f>
        <v/>
      </c>
      <c r="H107" s="140"/>
      <c r="I107" s="138"/>
      <c r="J107" s="138"/>
      <c r="K107" s="237" t="str">
        <f t="shared" si="9"/>
        <v/>
      </c>
      <c r="L107" s="185"/>
      <c r="M107" s="138"/>
      <c r="N107" s="186"/>
      <c r="O107" s="238" t="str">
        <f t="shared" si="10"/>
        <v/>
      </c>
      <c r="P107" s="238" t="str">
        <f t="shared" si="15"/>
        <v/>
      </c>
      <c r="Q107" s="238" t="str">
        <f t="shared" si="11"/>
        <v/>
      </c>
      <c r="R107" s="238" t="str">
        <f t="shared" si="12"/>
        <v/>
      </c>
      <c r="S107" s="238" t="str">
        <f t="shared" si="16"/>
        <v/>
      </c>
      <c r="T107" s="401" t="str">
        <f t="shared" si="17"/>
        <v/>
      </c>
      <c r="U107" s="401" t="str">
        <f t="shared" si="13"/>
        <v/>
      </c>
      <c r="V107" s="394" t="str">
        <f t="shared" si="14"/>
        <v/>
      </c>
    </row>
    <row r="108" spans="1:22">
      <c r="A108" s="6">
        <v>96</v>
      </c>
      <c r="B108" s="239" t="str">
        <f>IF(OR(F108=0,F108=""),"",'DAFTAR PELAJAR'!B103)</f>
        <v>FAKHRUSY SYAKIRIN BIN MAT ALIAS</v>
      </c>
      <c r="C108" s="240" t="str">
        <f>IF(OR(F108=0,F108=""),"",'DAFTAR PELAJAR'!C103)</f>
        <v>4 MTK</v>
      </c>
      <c r="D108" s="241" t="str">
        <f>IF(OR(F108=0,F108=""),"",'DAFTAR PELAJAR'!D103)</f>
        <v>981129065181</v>
      </c>
      <c r="E108" s="240" t="str">
        <f>IF(OR(F108=0,F108=""),"",'DAFTAR PELAJAR'!E103)</f>
        <v>K591CMTK005</v>
      </c>
      <c r="F108" s="242">
        <f>IF(OR('DAFTAR PELAJAR'!J103=0,'DAFTAR PELAJAR'!J103=""),"",'DAFTAR PELAJAR'!J103)</f>
        <v>1</v>
      </c>
      <c r="G108" s="224" t="str">
        <f>IFERROR('RUMUSAN (PB)'!AC107,"")</f>
        <v/>
      </c>
      <c r="H108" s="140"/>
      <c r="I108" s="138"/>
      <c r="J108" s="138"/>
      <c r="K108" s="237" t="str">
        <f t="shared" si="9"/>
        <v/>
      </c>
      <c r="L108" s="185"/>
      <c r="M108" s="138"/>
      <c r="N108" s="186"/>
      <c r="O108" s="238" t="str">
        <f t="shared" si="10"/>
        <v/>
      </c>
      <c r="P108" s="238" t="str">
        <f t="shared" si="15"/>
        <v/>
      </c>
      <c r="Q108" s="238" t="str">
        <f t="shared" si="11"/>
        <v/>
      </c>
      <c r="R108" s="238" t="str">
        <f t="shared" si="12"/>
        <v/>
      </c>
      <c r="S108" s="238" t="str">
        <f t="shared" si="16"/>
        <v/>
      </c>
      <c r="T108" s="401" t="str">
        <f t="shared" si="17"/>
        <v/>
      </c>
      <c r="U108" s="401" t="str">
        <f t="shared" si="13"/>
        <v/>
      </c>
      <c r="V108" s="394" t="str">
        <f t="shared" si="14"/>
        <v/>
      </c>
    </row>
    <row r="109" spans="1:22">
      <c r="A109" s="6">
        <v>97</v>
      </c>
      <c r="B109" s="239" t="str">
        <f>IF(OR(F109=0,F109=""),"",'DAFTAR PELAJAR'!B104)</f>
        <v>FAWAZUL AMIN BIN ANUAR</v>
      </c>
      <c r="C109" s="240" t="str">
        <f>IF(OR(F109=0,F109=""),"",'DAFTAR PELAJAR'!C104)</f>
        <v>4 MTK</v>
      </c>
      <c r="D109" s="241" t="str">
        <f>IF(OR(F109=0,F109=""),"",'DAFTAR PELAJAR'!D104)</f>
        <v>980528065897</v>
      </c>
      <c r="E109" s="240" t="str">
        <f>IF(OR(F109=0,F109=""),"",'DAFTAR PELAJAR'!E104)</f>
        <v>K591CMTK006</v>
      </c>
      <c r="F109" s="242">
        <f>IF(OR('DAFTAR PELAJAR'!J104=0,'DAFTAR PELAJAR'!J104=""),"",'DAFTAR PELAJAR'!J104)</f>
        <v>1</v>
      </c>
      <c r="G109" s="224" t="str">
        <f>IFERROR('RUMUSAN (PB)'!AC108,"")</f>
        <v/>
      </c>
      <c r="H109" s="140"/>
      <c r="I109" s="138"/>
      <c r="J109" s="138"/>
      <c r="K109" s="237" t="str">
        <f t="shared" si="9"/>
        <v/>
      </c>
      <c r="L109" s="185"/>
      <c r="M109" s="138"/>
      <c r="N109" s="186"/>
      <c r="O109" s="238" t="str">
        <f t="shared" si="10"/>
        <v/>
      </c>
      <c r="P109" s="238" t="str">
        <f t="shared" si="15"/>
        <v/>
      </c>
      <c r="Q109" s="238" t="str">
        <f t="shared" si="11"/>
        <v/>
      </c>
      <c r="R109" s="238" t="str">
        <f t="shared" si="12"/>
        <v/>
      </c>
      <c r="S109" s="238" t="str">
        <f t="shared" si="16"/>
        <v/>
      </c>
      <c r="T109" s="401" t="str">
        <f t="shared" si="17"/>
        <v/>
      </c>
      <c r="U109" s="401" t="str">
        <f t="shared" si="13"/>
        <v/>
      </c>
      <c r="V109" s="394" t="str">
        <f t="shared" si="14"/>
        <v/>
      </c>
    </row>
    <row r="110" spans="1:22">
      <c r="A110" s="6">
        <v>98</v>
      </c>
      <c r="B110" s="239" t="str">
        <f>IF(OR(F110=0,F110=""),"",'DAFTAR PELAJAR'!B105)</f>
        <v>HARIZ AZHIMAN BIN MOHAMAD AZMI</v>
      </c>
      <c r="C110" s="240" t="str">
        <f>IF(OR(F110=0,F110=""),"",'DAFTAR PELAJAR'!C105)</f>
        <v>4 MTK</v>
      </c>
      <c r="D110" s="241">
        <f>IF(OR(F110=0,F110=""),"",'DAFTAR PELAJAR'!D105)</f>
        <v>980303065343</v>
      </c>
      <c r="E110" s="240" t="str">
        <f>IF(OR(F110=0,F110=""),"",'DAFTAR PELAJAR'!E105)</f>
        <v>K591CMTK008</v>
      </c>
      <c r="F110" s="242">
        <f>IF(OR('DAFTAR PELAJAR'!J105=0,'DAFTAR PELAJAR'!J105=""),"",'DAFTAR PELAJAR'!J105)</f>
        <v>1</v>
      </c>
      <c r="G110" s="224" t="str">
        <f>IFERROR('RUMUSAN (PB)'!AC109,"")</f>
        <v/>
      </c>
      <c r="H110" s="140"/>
      <c r="I110" s="138"/>
      <c r="J110" s="138"/>
      <c r="K110" s="237" t="str">
        <f t="shared" si="9"/>
        <v/>
      </c>
      <c r="L110" s="185"/>
      <c r="M110" s="138"/>
      <c r="N110" s="186"/>
      <c r="O110" s="238" t="str">
        <f t="shared" si="10"/>
        <v/>
      </c>
      <c r="P110" s="238" t="str">
        <f t="shared" si="15"/>
        <v/>
      </c>
      <c r="Q110" s="238" t="str">
        <f t="shared" si="11"/>
        <v/>
      </c>
      <c r="R110" s="238" t="str">
        <f t="shared" si="12"/>
        <v/>
      </c>
      <c r="S110" s="238" t="str">
        <f t="shared" si="16"/>
        <v/>
      </c>
      <c r="T110" s="401" t="str">
        <f t="shared" si="17"/>
        <v/>
      </c>
      <c r="U110" s="401" t="str">
        <f t="shared" si="13"/>
        <v/>
      </c>
      <c r="V110" s="394" t="str">
        <f t="shared" si="14"/>
        <v/>
      </c>
    </row>
    <row r="111" spans="1:22">
      <c r="A111" s="6">
        <v>99</v>
      </c>
      <c r="B111" s="239" t="str">
        <f>IF(OR(F111=0,F111=""),"",'DAFTAR PELAJAR'!B106)</f>
        <v>KHAIRUL FAUZAN BIN IHSAN</v>
      </c>
      <c r="C111" s="240" t="str">
        <f>IF(OR(F111=0,F111=""),"",'DAFTAR PELAJAR'!C106)</f>
        <v>4 MTK</v>
      </c>
      <c r="D111" s="241">
        <f>IF(OR(F111=0,F111=""),"",'DAFTAR PELAJAR'!D106)</f>
        <v>980321065865</v>
      </c>
      <c r="E111" s="240" t="str">
        <f>IF(OR(F111=0,F111=""),"",'DAFTAR PELAJAR'!E106)</f>
        <v>K591CMTK009</v>
      </c>
      <c r="F111" s="242">
        <f>IF(OR('DAFTAR PELAJAR'!J106=0,'DAFTAR PELAJAR'!J106=""),"",'DAFTAR PELAJAR'!J106)</f>
        <v>1</v>
      </c>
      <c r="G111" s="224" t="str">
        <f>IFERROR('RUMUSAN (PB)'!AC110,"")</f>
        <v/>
      </c>
      <c r="H111" s="140"/>
      <c r="I111" s="138"/>
      <c r="J111" s="138"/>
      <c r="K111" s="237" t="str">
        <f t="shared" si="9"/>
        <v/>
      </c>
      <c r="L111" s="185"/>
      <c r="M111" s="138"/>
      <c r="N111" s="186"/>
      <c r="O111" s="238" t="str">
        <f t="shared" si="10"/>
        <v/>
      </c>
      <c r="P111" s="238" t="str">
        <f t="shared" si="15"/>
        <v/>
      </c>
      <c r="Q111" s="238" t="str">
        <f t="shared" si="11"/>
        <v/>
      </c>
      <c r="R111" s="238" t="str">
        <f t="shared" si="12"/>
        <v/>
      </c>
      <c r="S111" s="238" t="str">
        <f t="shared" si="16"/>
        <v/>
      </c>
      <c r="T111" s="401" t="str">
        <f t="shared" si="17"/>
        <v/>
      </c>
      <c r="U111" s="401" t="str">
        <f t="shared" si="13"/>
        <v/>
      </c>
      <c r="V111" s="394" t="str">
        <f t="shared" si="14"/>
        <v/>
      </c>
    </row>
    <row r="112" spans="1:22">
      <c r="A112" s="6">
        <v>100</v>
      </c>
      <c r="B112" s="239" t="str">
        <f>IF(OR(F112=0,F112=""),"",'DAFTAR PELAJAR'!B107)</f>
        <v>MOHAMAD FIRDAUS BIN ABDUL RAHMAN</v>
      </c>
      <c r="C112" s="240" t="str">
        <f>IF(OR(F112=0,F112=""),"",'DAFTAR PELAJAR'!C107)</f>
        <v>4 MTK</v>
      </c>
      <c r="D112" s="241">
        <f>IF(OR(F112=0,F112=""),"",'DAFTAR PELAJAR'!D107)</f>
        <v>981125106003</v>
      </c>
      <c r="E112" s="240" t="str">
        <f>IF(OR(F112=0,F112=""),"",'DAFTAR PELAJAR'!E107)</f>
        <v>K591CMTK012</v>
      </c>
      <c r="F112" s="242">
        <f>IF(OR('DAFTAR PELAJAR'!J107=0,'DAFTAR PELAJAR'!J107=""),"",'DAFTAR PELAJAR'!J107)</f>
        <v>1</v>
      </c>
      <c r="G112" s="224" t="str">
        <f>IFERROR('RUMUSAN (PB)'!AC111,"")</f>
        <v/>
      </c>
      <c r="H112" s="140"/>
      <c r="I112" s="138"/>
      <c r="J112" s="138"/>
      <c r="K112" s="237" t="str">
        <f t="shared" si="9"/>
        <v/>
      </c>
      <c r="L112" s="185"/>
      <c r="M112" s="138"/>
      <c r="N112" s="186"/>
      <c r="O112" s="238" t="str">
        <f t="shared" si="10"/>
        <v/>
      </c>
      <c r="P112" s="238" t="str">
        <f t="shared" si="15"/>
        <v/>
      </c>
      <c r="Q112" s="238" t="str">
        <f t="shared" si="11"/>
        <v/>
      </c>
      <c r="R112" s="238" t="str">
        <f t="shared" si="12"/>
        <v/>
      </c>
      <c r="S112" s="238" t="str">
        <f t="shared" si="16"/>
        <v/>
      </c>
      <c r="T112" s="401" t="str">
        <f t="shared" si="17"/>
        <v/>
      </c>
      <c r="U112" s="401" t="str">
        <f t="shared" si="13"/>
        <v/>
      </c>
      <c r="V112" s="394" t="str">
        <f t="shared" si="14"/>
        <v/>
      </c>
    </row>
    <row r="113" spans="1:22">
      <c r="A113" s="6">
        <v>101</v>
      </c>
      <c r="B113" s="239" t="str">
        <f>IF(OR(F113=0,F113=""),"",'DAFTAR PELAJAR'!B108)</f>
        <v>MOHAMAD SUFIAN BIN WAHID</v>
      </c>
      <c r="C113" s="240" t="str">
        <f>IF(OR(F113=0,F113=""),"",'DAFTAR PELAJAR'!C108)</f>
        <v>4 MTK</v>
      </c>
      <c r="D113" s="241">
        <f>IF(OR(F113=0,F113=""),"",'DAFTAR PELAJAR'!D108)</f>
        <v>981203065199</v>
      </c>
      <c r="E113" s="240" t="str">
        <f>IF(OR(F113=0,F113=""),"",'DAFTAR PELAJAR'!E108)</f>
        <v>K591CMTK015</v>
      </c>
      <c r="F113" s="242">
        <f>IF(OR('DAFTAR PELAJAR'!J108=0,'DAFTAR PELAJAR'!J108=""),"",'DAFTAR PELAJAR'!J108)</f>
        <v>1</v>
      </c>
      <c r="G113" s="224" t="str">
        <f>IFERROR('RUMUSAN (PB)'!AC112,"")</f>
        <v/>
      </c>
      <c r="H113" s="140"/>
      <c r="I113" s="138"/>
      <c r="J113" s="138"/>
      <c r="K113" s="237" t="str">
        <f t="shared" si="9"/>
        <v/>
      </c>
      <c r="L113" s="185"/>
      <c r="M113" s="138"/>
      <c r="N113" s="186"/>
      <c r="O113" s="238" t="str">
        <f t="shared" si="10"/>
        <v/>
      </c>
      <c r="P113" s="238" t="str">
        <f t="shared" si="15"/>
        <v/>
      </c>
      <c r="Q113" s="238" t="str">
        <f t="shared" si="11"/>
        <v/>
      </c>
      <c r="R113" s="238" t="str">
        <f t="shared" si="12"/>
        <v/>
      </c>
      <c r="S113" s="238" t="str">
        <f t="shared" si="16"/>
        <v/>
      </c>
      <c r="T113" s="401" t="str">
        <f t="shared" si="17"/>
        <v/>
      </c>
      <c r="U113" s="401" t="str">
        <f t="shared" si="13"/>
        <v/>
      </c>
      <c r="V113" s="394" t="str">
        <f t="shared" si="14"/>
        <v/>
      </c>
    </row>
    <row r="114" spans="1:22">
      <c r="A114" s="6">
        <v>102</v>
      </c>
      <c r="B114" s="239" t="str">
        <f>IF(OR(F114=0,F114=""),"",'DAFTAR PELAJAR'!B109)</f>
        <v>MOHAMAD SYAHMI BIN HARUN</v>
      </c>
      <c r="C114" s="240" t="str">
        <f>IF(OR(F114=0,F114=""),"",'DAFTAR PELAJAR'!C109)</f>
        <v>4 MTK</v>
      </c>
      <c r="D114" s="241">
        <f>IF(OR(F114=0,F114=""),"",'DAFTAR PELAJAR'!D109)</f>
        <v>980915065627</v>
      </c>
      <c r="E114" s="240" t="str">
        <f>IF(OR(F114=0,F114=""),"",'DAFTAR PELAJAR'!E109)</f>
        <v>K591CMTK016</v>
      </c>
      <c r="F114" s="242">
        <f>IF(OR('DAFTAR PELAJAR'!J109=0,'DAFTAR PELAJAR'!J109=""),"",'DAFTAR PELAJAR'!J109)</f>
        <v>1</v>
      </c>
      <c r="G114" s="224" t="str">
        <f>IFERROR('RUMUSAN (PB)'!AC113,"")</f>
        <v/>
      </c>
      <c r="H114" s="140"/>
      <c r="I114" s="138"/>
      <c r="J114" s="138"/>
      <c r="K114" s="237" t="str">
        <f t="shared" si="9"/>
        <v/>
      </c>
      <c r="L114" s="185"/>
      <c r="M114" s="138"/>
      <c r="N114" s="186"/>
      <c r="O114" s="238" t="str">
        <f t="shared" si="10"/>
        <v/>
      </c>
      <c r="P114" s="238" t="str">
        <f t="shared" si="15"/>
        <v/>
      </c>
      <c r="Q114" s="238" t="str">
        <f t="shared" si="11"/>
        <v/>
      </c>
      <c r="R114" s="238" t="str">
        <f t="shared" si="12"/>
        <v/>
      </c>
      <c r="S114" s="238" t="str">
        <f t="shared" si="16"/>
        <v/>
      </c>
      <c r="T114" s="401" t="str">
        <f t="shared" si="17"/>
        <v/>
      </c>
      <c r="U114" s="401" t="str">
        <f t="shared" si="13"/>
        <v/>
      </c>
      <c r="V114" s="394" t="str">
        <f t="shared" si="14"/>
        <v/>
      </c>
    </row>
    <row r="115" spans="1:22">
      <c r="A115" s="6">
        <v>103</v>
      </c>
      <c r="B115" s="239" t="str">
        <f>IF(OR(F115=0,F115=""),"",'DAFTAR PELAJAR'!B110)</f>
        <v>MOHAMAD ZIKRI BIN REMLEE</v>
      </c>
      <c r="C115" s="240" t="str">
        <f>IF(OR(F115=0,F115=""),"",'DAFTAR PELAJAR'!C110)</f>
        <v>4 MTK</v>
      </c>
      <c r="D115" s="241" t="str">
        <f>IF(OR(F115=0,F115=""),"",'DAFTAR PELAJAR'!D110)</f>
        <v>980711036349</v>
      </c>
      <c r="E115" s="240" t="str">
        <f>IF(OR(F115=0,F115=""),"",'DAFTAR PELAJAR'!E110)</f>
        <v>K591CMTK017</v>
      </c>
      <c r="F115" s="242">
        <f>IF(OR('DAFTAR PELAJAR'!J110=0,'DAFTAR PELAJAR'!J110=""),"",'DAFTAR PELAJAR'!J110)</f>
        <v>1</v>
      </c>
      <c r="G115" s="224" t="str">
        <f>IFERROR('RUMUSAN (PB)'!AC114,"")</f>
        <v/>
      </c>
      <c r="H115" s="140"/>
      <c r="I115" s="138"/>
      <c r="J115" s="138"/>
      <c r="K115" s="237" t="str">
        <f t="shared" si="9"/>
        <v/>
      </c>
      <c r="L115" s="185"/>
      <c r="M115" s="138"/>
      <c r="N115" s="186"/>
      <c r="O115" s="238" t="str">
        <f t="shared" si="10"/>
        <v/>
      </c>
      <c r="P115" s="238" t="str">
        <f t="shared" si="15"/>
        <v/>
      </c>
      <c r="Q115" s="238" t="str">
        <f t="shared" si="11"/>
        <v/>
      </c>
      <c r="R115" s="238" t="str">
        <f t="shared" si="12"/>
        <v/>
      </c>
      <c r="S115" s="238" t="str">
        <f t="shared" si="16"/>
        <v/>
      </c>
      <c r="T115" s="401" t="str">
        <f t="shared" si="17"/>
        <v/>
      </c>
      <c r="U115" s="401" t="str">
        <f t="shared" si="13"/>
        <v/>
      </c>
      <c r="V115" s="394" t="str">
        <f t="shared" si="14"/>
        <v/>
      </c>
    </row>
    <row r="116" spans="1:22">
      <c r="A116" s="6">
        <v>104</v>
      </c>
      <c r="B116" s="239" t="str">
        <f>IF(OR(F116=0,F116=""),"",'DAFTAR PELAJAR'!B111)</f>
        <v>MUHAMAD ALIF HAIKAL BIN  MOHD SABRI</v>
      </c>
      <c r="C116" s="240" t="str">
        <f>IF(OR(F116=0,F116=""),"",'DAFTAR PELAJAR'!C111)</f>
        <v>4 MTK</v>
      </c>
      <c r="D116" s="241" t="str">
        <f>IF(OR(F116=0,F116=""),"",'DAFTAR PELAJAR'!D111)</f>
        <v>980804035281</v>
      </c>
      <c r="E116" s="240" t="str">
        <f>IF(OR(F116=0,F116=""),"",'DAFTAR PELAJAR'!E111)</f>
        <v>K591CMTK018</v>
      </c>
      <c r="F116" s="242">
        <f>IF(OR('DAFTAR PELAJAR'!J111=0,'DAFTAR PELAJAR'!J111=""),"",'DAFTAR PELAJAR'!J111)</f>
        <v>1</v>
      </c>
      <c r="G116" s="224" t="str">
        <f>IFERROR('RUMUSAN (PB)'!AC115,"")</f>
        <v/>
      </c>
      <c r="H116" s="140"/>
      <c r="I116" s="138"/>
      <c r="J116" s="138"/>
      <c r="K116" s="237" t="str">
        <f t="shared" si="9"/>
        <v/>
      </c>
      <c r="L116" s="185"/>
      <c r="M116" s="138"/>
      <c r="N116" s="186"/>
      <c r="O116" s="238" t="str">
        <f t="shared" si="10"/>
        <v/>
      </c>
      <c r="P116" s="238" t="str">
        <f t="shared" si="15"/>
        <v/>
      </c>
      <c r="Q116" s="238" t="str">
        <f t="shared" si="11"/>
        <v/>
      </c>
      <c r="R116" s="238" t="str">
        <f t="shared" si="12"/>
        <v/>
      </c>
      <c r="S116" s="238" t="str">
        <f t="shared" si="16"/>
        <v/>
      </c>
      <c r="T116" s="401" t="str">
        <f t="shared" si="17"/>
        <v/>
      </c>
      <c r="U116" s="401" t="str">
        <f t="shared" si="13"/>
        <v/>
      </c>
      <c r="V116" s="394" t="str">
        <f t="shared" si="14"/>
        <v/>
      </c>
    </row>
    <row r="117" spans="1:22">
      <c r="A117" s="6">
        <v>105</v>
      </c>
      <c r="B117" s="239" t="str">
        <f>IF(OR(F117=0,F117=""),"",'DAFTAR PELAJAR'!B112)</f>
        <v>MUHAMAD HAZWAN AIMAN BIN MOHAMAD YAZIZ</v>
      </c>
      <c r="C117" s="240" t="str">
        <f>IF(OR(F117=0,F117=""),"",'DAFTAR PELAJAR'!C112)</f>
        <v>4 MTK</v>
      </c>
      <c r="D117" s="241">
        <f>IF(OR(F117=0,F117=""),"",'DAFTAR PELAJAR'!D112)</f>
        <v>981001065123</v>
      </c>
      <c r="E117" s="240" t="str">
        <f>IF(OR(F117=0,F117=""),"",'DAFTAR PELAJAR'!E112)</f>
        <v>K591CMTK019</v>
      </c>
      <c r="F117" s="242">
        <f>IF(OR('DAFTAR PELAJAR'!J112=0,'DAFTAR PELAJAR'!J112=""),"",'DAFTAR PELAJAR'!J112)</f>
        <v>1</v>
      </c>
      <c r="G117" s="224" t="str">
        <f>IFERROR('RUMUSAN (PB)'!AC116,"")</f>
        <v/>
      </c>
      <c r="H117" s="140"/>
      <c r="I117" s="138"/>
      <c r="J117" s="138"/>
      <c r="K117" s="237" t="str">
        <f t="shared" si="9"/>
        <v/>
      </c>
      <c r="L117" s="185"/>
      <c r="M117" s="138"/>
      <c r="N117" s="186"/>
      <c r="O117" s="238" t="str">
        <f t="shared" si="10"/>
        <v/>
      </c>
      <c r="P117" s="238" t="str">
        <f t="shared" si="15"/>
        <v/>
      </c>
      <c r="Q117" s="238" t="str">
        <f t="shared" si="11"/>
        <v/>
      </c>
      <c r="R117" s="238" t="str">
        <f t="shared" si="12"/>
        <v/>
      </c>
      <c r="S117" s="238" t="str">
        <f t="shared" si="16"/>
        <v/>
      </c>
      <c r="T117" s="401" t="str">
        <f t="shared" si="17"/>
        <v/>
      </c>
      <c r="U117" s="401" t="str">
        <f t="shared" si="13"/>
        <v/>
      </c>
      <c r="V117" s="394" t="str">
        <f t="shared" si="14"/>
        <v/>
      </c>
    </row>
    <row r="118" spans="1:22">
      <c r="A118" s="6">
        <v>106</v>
      </c>
      <c r="B118" s="239" t="str">
        <f>IF(OR(F118=0,F118=""),"",'DAFTAR PELAJAR'!B113)</f>
        <v>MUHAMMAD AMIRUL AIMAN BIN JAMALUDIN</v>
      </c>
      <c r="C118" s="240" t="str">
        <f>IF(OR(F118=0,F118=""),"",'DAFTAR PELAJAR'!C113)</f>
        <v>4 MTK</v>
      </c>
      <c r="D118" s="241" t="str">
        <f>IF(OR(F118=0,F118=""),"",'DAFTAR PELAJAR'!D113)</f>
        <v>980127065167</v>
      </c>
      <c r="E118" s="240" t="str">
        <f>IF(OR(F118=0,F118=""),"",'DAFTAR PELAJAR'!E113)</f>
        <v>K591CMTK020</v>
      </c>
      <c r="F118" s="242">
        <f>IF(OR('DAFTAR PELAJAR'!J113=0,'DAFTAR PELAJAR'!J113=""),"",'DAFTAR PELAJAR'!J113)</f>
        <v>1</v>
      </c>
      <c r="G118" s="224" t="str">
        <f>IFERROR('RUMUSAN (PB)'!AC117,"")</f>
        <v/>
      </c>
      <c r="H118" s="140"/>
      <c r="I118" s="138"/>
      <c r="J118" s="138"/>
      <c r="K118" s="237" t="str">
        <f t="shared" si="9"/>
        <v/>
      </c>
      <c r="L118" s="185"/>
      <c r="M118" s="138"/>
      <c r="N118" s="186"/>
      <c r="O118" s="238" t="str">
        <f t="shared" si="10"/>
        <v/>
      </c>
      <c r="P118" s="238" t="str">
        <f t="shared" si="15"/>
        <v/>
      </c>
      <c r="Q118" s="238" t="str">
        <f t="shared" si="11"/>
        <v/>
      </c>
      <c r="R118" s="238" t="str">
        <f t="shared" si="12"/>
        <v/>
      </c>
      <c r="S118" s="238" t="str">
        <f t="shared" si="16"/>
        <v/>
      </c>
      <c r="T118" s="401" t="str">
        <f t="shared" si="17"/>
        <v/>
      </c>
      <c r="U118" s="401" t="str">
        <f t="shared" si="13"/>
        <v/>
      </c>
      <c r="V118" s="394" t="str">
        <f t="shared" si="14"/>
        <v/>
      </c>
    </row>
    <row r="119" spans="1:22">
      <c r="A119" s="6">
        <v>107</v>
      </c>
      <c r="B119" s="239" t="str">
        <f>IF(OR(F119=0,F119=""),"",'DAFTAR PELAJAR'!B114)</f>
        <v>MUHAMMAD ARIF FIRDAUS BIN HASDI</v>
      </c>
      <c r="C119" s="240" t="str">
        <f>IF(OR(F119=0,F119=""),"",'DAFTAR PELAJAR'!C114)</f>
        <v>4 MTK</v>
      </c>
      <c r="D119" s="241">
        <f>IF(OR(F119=0,F119=""),"",'DAFTAR PELAJAR'!D114)</f>
        <v>980718036595</v>
      </c>
      <c r="E119" s="240" t="str">
        <f>IF(OR(F119=0,F119=""),"",'DAFTAR PELAJAR'!E114)</f>
        <v>K591CMTK022</v>
      </c>
      <c r="F119" s="242">
        <f>IF(OR('DAFTAR PELAJAR'!J114=0,'DAFTAR PELAJAR'!J114=""),"",'DAFTAR PELAJAR'!J114)</f>
        <v>1</v>
      </c>
      <c r="G119" s="224" t="str">
        <f>IFERROR('RUMUSAN (PB)'!AC118,"")</f>
        <v/>
      </c>
      <c r="H119" s="140"/>
      <c r="I119" s="138"/>
      <c r="J119" s="138"/>
      <c r="K119" s="237" t="str">
        <f t="shared" si="9"/>
        <v/>
      </c>
      <c r="L119" s="185"/>
      <c r="M119" s="138"/>
      <c r="N119" s="186"/>
      <c r="O119" s="238" t="str">
        <f t="shared" si="10"/>
        <v/>
      </c>
      <c r="P119" s="238" t="str">
        <f t="shared" si="15"/>
        <v/>
      </c>
      <c r="Q119" s="238" t="str">
        <f t="shared" si="11"/>
        <v/>
      </c>
      <c r="R119" s="238" t="str">
        <f t="shared" si="12"/>
        <v/>
      </c>
      <c r="S119" s="238" t="str">
        <f t="shared" si="16"/>
        <v/>
      </c>
      <c r="T119" s="401" t="str">
        <f t="shared" si="17"/>
        <v/>
      </c>
      <c r="U119" s="401" t="str">
        <f t="shared" si="13"/>
        <v/>
      </c>
      <c r="V119" s="394" t="str">
        <f t="shared" si="14"/>
        <v/>
      </c>
    </row>
    <row r="120" spans="1:22">
      <c r="A120" s="6">
        <v>108</v>
      </c>
      <c r="B120" s="239" t="str">
        <f>IF(OR(F120=0,F120=""),"",'DAFTAR PELAJAR'!B115)</f>
        <v>MUHAMMAD FAIZ BIN MOHD AZHAR</v>
      </c>
      <c r="C120" s="240" t="str">
        <f>IF(OR(F120=0,F120=""),"",'DAFTAR PELAJAR'!C115)</f>
        <v>4 MTK</v>
      </c>
      <c r="D120" s="241" t="str">
        <f>IF(OR(F120=0,F120=""),"",'DAFTAR PELAJAR'!D115)</f>
        <v>980802065903</v>
      </c>
      <c r="E120" s="240" t="str">
        <f>IF(OR(F120=0,F120=""),"",'DAFTAR PELAJAR'!E115)</f>
        <v>K591CMTK023</v>
      </c>
      <c r="F120" s="242">
        <f>IF(OR('DAFTAR PELAJAR'!J115=0,'DAFTAR PELAJAR'!J115=""),"",'DAFTAR PELAJAR'!J115)</f>
        <v>1</v>
      </c>
      <c r="G120" s="224" t="str">
        <f>IFERROR('RUMUSAN (PB)'!AC119,"")</f>
        <v/>
      </c>
      <c r="H120" s="140"/>
      <c r="I120" s="138"/>
      <c r="J120" s="138"/>
      <c r="K120" s="237" t="str">
        <f t="shared" si="9"/>
        <v/>
      </c>
      <c r="L120" s="185"/>
      <c r="M120" s="138"/>
      <c r="N120" s="186"/>
      <c r="O120" s="238" t="str">
        <f t="shared" si="10"/>
        <v/>
      </c>
      <c r="P120" s="238" t="str">
        <f t="shared" si="15"/>
        <v/>
      </c>
      <c r="Q120" s="238" t="str">
        <f t="shared" si="11"/>
        <v/>
      </c>
      <c r="R120" s="238" t="str">
        <f t="shared" si="12"/>
        <v/>
      </c>
      <c r="S120" s="238" t="str">
        <f t="shared" si="16"/>
        <v/>
      </c>
      <c r="T120" s="401" t="str">
        <f t="shared" si="17"/>
        <v/>
      </c>
      <c r="U120" s="401" t="str">
        <f t="shared" si="13"/>
        <v/>
      </c>
      <c r="V120" s="394" t="str">
        <f t="shared" si="14"/>
        <v/>
      </c>
    </row>
    <row r="121" spans="1:22">
      <c r="A121" s="6">
        <v>109</v>
      </c>
      <c r="B121" s="239" t="str">
        <f>IF(OR(F121=0,F121=""),"",'DAFTAR PELAJAR'!B116)</f>
        <v>MUHAMMAD HAMIRUL HAFIZ BIN MOHD ZAHID</v>
      </c>
      <c r="C121" s="240" t="str">
        <f>IF(OR(F121=0,F121=""),"",'DAFTAR PELAJAR'!C116)</f>
        <v>4 MTK</v>
      </c>
      <c r="D121" s="241" t="str">
        <f>IF(OR(F121=0,F121=""),"",'DAFTAR PELAJAR'!D116)</f>
        <v>981221045191</v>
      </c>
      <c r="E121" s="240" t="str">
        <f>IF(OR(F121=0,F121=""),"",'DAFTAR PELAJAR'!E116)</f>
        <v>K591CMTK025</v>
      </c>
      <c r="F121" s="242">
        <f>IF(OR('DAFTAR PELAJAR'!J116=0,'DAFTAR PELAJAR'!J116=""),"",'DAFTAR PELAJAR'!J116)</f>
        <v>1</v>
      </c>
      <c r="G121" s="224" t="str">
        <f>IFERROR('RUMUSAN (PB)'!AC120,"")</f>
        <v/>
      </c>
      <c r="H121" s="140"/>
      <c r="I121" s="138"/>
      <c r="J121" s="138"/>
      <c r="K121" s="237" t="str">
        <f t="shared" si="9"/>
        <v/>
      </c>
      <c r="L121" s="185"/>
      <c r="M121" s="138"/>
      <c r="N121" s="186"/>
      <c r="O121" s="238" t="str">
        <f t="shared" si="10"/>
        <v/>
      </c>
      <c r="P121" s="238" t="str">
        <f t="shared" si="15"/>
        <v/>
      </c>
      <c r="Q121" s="238" t="str">
        <f t="shared" si="11"/>
        <v/>
      </c>
      <c r="R121" s="238" t="str">
        <f t="shared" si="12"/>
        <v/>
      </c>
      <c r="S121" s="238" t="str">
        <f t="shared" si="16"/>
        <v/>
      </c>
      <c r="T121" s="401" t="str">
        <f t="shared" si="17"/>
        <v/>
      </c>
      <c r="U121" s="401" t="str">
        <f t="shared" si="13"/>
        <v/>
      </c>
      <c r="V121" s="394" t="str">
        <f t="shared" si="14"/>
        <v/>
      </c>
    </row>
    <row r="122" spans="1:22">
      <c r="A122" s="6">
        <v>110</v>
      </c>
      <c r="B122" s="239" t="str">
        <f>IF(OR(F122=0,F122=""),"",'DAFTAR PELAJAR'!B117)</f>
        <v xml:space="preserve">MUHAMMAD SHAHFID BIN KUNJI </v>
      </c>
      <c r="C122" s="240" t="str">
        <f>IF(OR(F122=0,F122=""),"",'DAFTAR PELAJAR'!C117)</f>
        <v>4 MTK</v>
      </c>
      <c r="D122" s="241">
        <f>IF(OR(F122=0,F122=""),"",'DAFTAR PELAJAR'!D117)</f>
        <v>980303065677</v>
      </c>
      <c r="E122" s="240" t="str">
        <f>IF(OR(F122=0,F122=""),"",'DAFTAR PELAJAR'!E117)</f>
        <v>K591CMTK026</v>
      </c>
      <c r="F122" s="242">
        <f>IF(OR('DAFTAR PELAJAR'!J117=0,'DAFTAR PELAJAR'!J117=""),"",'DAFTAR PELAJAR'!J117)</f>
        <v>1</v>
      </c>
      <c r="G122" s="224" t="str">
        <f>IFERROR('RUMUSAN (PB)'!AC121,"")</f>
        <v/>
      </c>
      <c r="H122" s="140"/>
      <c r="I122" s="138"/>
      <c r="J122" s="138"/>
      <c r="K122" s="237" t="str">
        <f t="shared" si="9"/>
        <v/>
      </c>
      <c r="L122" s="185"/>
      <c r="M122" s="138"/>
      <c r="N122" s="186"/>
      <c r="O122" s="238" t="str">
        <f t="shared" si="10"/>
        <v/>
      </c>
      <c r="P122" s="238" t="str">
        <f t="shared" si="15"/>
        <v/>
      </c>
      <c r="Q122" s="238" t="str">
        <f t="shared" si="11"/>
        <v/>
      </c>
      <c r="R122" s="238" t="str">
        <f t="shared" si="12"/>
        <v/>
      </c>
      <c r="S122" s="238" t="str">
        <f t="shared" si="16"/>
        <v/>
      </c>
      <c r="T122" s="401" t="str">
        <f t="shared" si="17"/>
        <v/>
      </c>
      <c r="U122" s="401" t="str">
        <f t="shared" si="13"/>
        <v/>
      </c>
      <c r="V122" s="394" t="str">
        <f t="shared" si="14"/>
        <v/>
      </c>
    </row>
    <row r="123" spans="1:22">
      <c r="A123" s="6">
        <v>111</v>
      </c>
      <c r="B123" s="239" t="str">
        <f>IF(OR(F123=0,F123=""),"",'DAFTAR PELAJAR'!B118)</f>
        <v>WAN MOHAMMAD JALALUDDIN BIN WAN ABDUL AZIZ</v>
      </c>
      <c r="C123" s="240" t="str">
        <f>IF(OR(F123=0,F123=""),"",'DAFTAR PELAJAR'!C118)</f>
        <v>4 MTK</v>
      </c>
      <c r="D123" s="241" t="str">
        <f>IF(OR(F123=0,F123=""),"",'DAFTAR PELAJAR'!D118)</f>
        <v>980401065259</v>
      </c>
      <c r="E123" s="240" t="str">
        <f>IF(OR(F123=0,F123=""),"",'DAFTAR PELAJAR'!E118)</f>
        <v>K591CMTK030</v>
      </c>
      <c r="F123" s="242">
        <f>IF(OR('DAFTAR PELAJAR'!J118=0,'DAFTAR PELAJAR'!J118=""),"",'DAFTAR PELAJAR'!J118)</f>
        <v>1</v>
      </c>
      <c r="G123" s="224" t="str">
        <f>IFERROR('RUMUSAN (PB)'!AC122,"")</f>
        <v/>
      </c>
      <c r="H123" s="140"/>
      <c r="I123" s="138"/>
      <c r="J123" s="138"/>
      <c r="K123" s="237" t="str">
        <f t="shared" si="9"/>
        <v/>
      </c>
      <c r="L123" s="185"/>
      <c r="M123" s="138"/>
      <c r="N123" s="186"/>
      <c r="O123" s="238" t="str">
        <f t="shared" si="10"/>
        <v/>
      </c>
      <c r="P123" s="238" t="str">
        <f t="shared" si="15"/>
        <v/>
      </c>
      <c r="Q123" s="238" t="str">
        <f t="shared" si="11"/>
        <v/>
      </c>
      <c r="R123" s="238" t="str">
        <f t="shared" si="12"/>
        <v/>
      </c>
      <c r="S123" s="238" t="str">
        <f t="shared" si="16"/>
        <v/>
      </c>
      <c r="T123" s="401" t="str">
        <f t="shared" si="17"/>
        <v/>
      </c>
      <c r="U123" s="401" t="str">
        <f t="shared" si="13"/>
        <v/>
      </c>
      <c r="V123" s="394" t="str">
        <f t="shared" si="14"/>
        <v/>
      </c>
    </row>
    <row r="124" spans="1:22">
      <c r="A124" s="6">
        <v>112</v>
      </c>
      <c r="B124" s="239" t="str">
        <f>IF(OR(F124=0,F124=""),"",'DAFTAR PELAJAR'!B119)</f>
        <v>WAN MUADZ  ZUL 'HAQEEMI BIN MOHD ZAILAN</v>
      </c>
      <c r="C124" s="240" t="str">
        <f>IF(OR(F124=0,F124=""),"",'DAFTAR PELAJAR'!C119)</f>
        <v>4 MTK</v>
      </c>
      <c r="D124" s="241">
        <f>IF(OR(F124=0,F124=""),"",'DAFTAR PELAJAR'!D119)</f>
        <v>980729145201</v>
      </c>
      <c r="E124" s="240" t="str">
        <f>IF(OR(F124=0,F124=""),"",'DAFTAR PELAJAR'!E119)</f>
        <v>K591CMTK031</v>
      </c>
      <c r="F124" s="242">
        <f>IF(OR('DAFTAR PELAJAR'!J119=0,'DAFTAR PELAJAR'!J119=""),"",'DAFTAR PELAJAR'!J119)</f>
        <v>1</v>
      </c>
      <c r="G124" s="224" t="str">
        <f>IFERROR('RUMUSAN (PB)'!AC123,"")</f>
        <v/>
      </c>
      <c r="H124" s="140"/>
      <c r="I124" s="138"/>
      <c r="J124" s="138"/>
      <c r="K124" s="237" t="str">
        <f t="shared" si="9"/>
        <v/>
      </c>
      <c r="L124" s="185"/>
      <c r="M124" s="138"/>
      <c r="N124" s="186"/>
      <c r="O124" s="238" t="str">
        <f t="shared" si="10"/>
        <v/>
      </c>
      <c r="P124" s="238" t="str">
        <f t="shared" si="15"/>
        <v/>
      </c>
      <c r="Q124" s="238" t="str">
        <f t="shared" si="11"/>
        <v/>
      </c>
      <c r="R124" s="238" t="str">
        <f t="shared" si="12"/>
        <v/>
      </c>
      <c r="S124" s="238" t="str">
        <f t="shared" si="16"/>
        <v/>
      </c>
      <c r="T124" s="401" t="str">
        <f t="shared" si="17"/>
        <v/>
      </c>
      <c r="U124" s="401" t="str">
        <f t="shared" si="13"/>
        <v/>
      </c>
      <c r="V124" s="394" t="str">
        <f t="shared" si="14"/>
        <v/>
      </c>
    </row>
    <row r="125" spans="1:22">
      <c r="A125" s="6">
        <v>113</v>
      </c>
      <c r="B125" s="239" t="str">
        <f>IF(OR(F125=0,F125=""),"",'DAFTAR PELAJAR'!B120)</f>
        <v>MUHAMMAD AMIRUL NAIM BIN RUSLI</v>
      </c>
      <c r="C125" s="240" t="str">
        <f>IF(OR(F125=0,F125=""),"",'DAFTAR PELAJAR'!C120)</f>
        <v>4 MTK</v>
      </c>
      <c r="D125" s="241">
        <f>IF(OR(F125=0,F125=""),"",'DAFTAR PELAJAR'!D120)</f>
        <v>980717065837</v>
      </c>
      <c r="E125" s="240" t="str">
        <f>IF(OR(F125=0,F125=""),"",'DAFTAR PELAJAR'!E120)</f>
        <v>K181CMTK007</v>
      </c>
      <c r="F125" s="242">
        <f>IF(OR('DAFTAR PELAJAR'!J120=0,'DAFTAR PELAJAR'!J120=""),"",'DAFTAR PELAJAR'!J120)</f>
        <v>1</v>
      </c>
      <c r="G125" s="224" t="str">
        <f>IFERROR('RUMUSAN (PB)'!AC124,"")</f>
        <v/>
      </c>
      <c r="H125" s="140"/>
      <c r="I125" s="138"/>
      <c r="J125" s="138"/>
      <c r="K125" s="237" t="str">
        <f t="shared" si="9"/>
        <v/>
      </c>
      <c r="L125" s="185"/>
      <c r="M125" s="138"/>
      <c r="N125" s="186"/>
      <c r="O125" s="238" t="str">
        <f t="shared" si="10"/>
        <v/>
      </c>
      <c r="P125" s="238" t="str">
        <f t="shared" si="15"/>
        <v/>
      </c>
      <c r="Q125" s="238" t="str">
        <f t="shared" si="11"/>
        <v/>
      </c>
      <c r="R125" s="238" t="str">
        <f t="shared" si="12"/>
        <v/>
      </c>
      <c r="S125" s="238" t="str">
        <f t="shared" si="16"/>
        <v/>
      </c>
      <c r="T125" s="401" t="str">
        <f t="shared" si="17"/>
        <v/>
      </c>
      <c r="U125" s="401" t="str">
        <f t="shared" si="13"/>
        <v/>
      </c>
      <c r="V125" s="394" t="str">
        <f t="shared" si="14"/>
        <v/>
      </c>
    </row>
    <row r="126" spans="1:22">
      <c r="A126" s="6">
        <v>114</v>
      </c>
      <c r="B126" s="239" t="str">
        <f>IF(OR(F126=0,F126=""),"",'DAFTAR PELAJAR'!B121)</f>
        <v>MUHAMMAD RAZLAN BIN RAZALI</v>
      </c>
      <c r="C126" s="240" t="str">
        <f>IF(OR(F126=0,F126=""),"",'DAFTAR PELAJAR'!C121)</f>
        <v>4 MTK</v>
      </c>
      <c r="D126" s="241">
        <f>IF(OR(F126=0,F126=""),"",'DAFTAR PELAJAR'!D121)</f>
        <v>980104065519</v>
      </c>
      <c r="E126" s="240" t="str">
        <f>IF(OR(F126=0,F126=""),"",'DAFTAR PELAJAR'!E121)</f>
        <v>K571CMTK029</v>
      </c>
      <c r="F126" s="242">
        <f>IF(OR('DAFTAR PELAJAR'!J121=0,'DAFTAR PELAJAR'!J121=""),"",'DAFTAR PELAJAR'!J121)</f>
        <v>1</v>
      </c>
      <c r="G126" s="224" t="str">
        <f>IFERROR('RUMUSAN (PB)'!AC125,"")</f>
        <v/>
      </c>
      <c r="H126" s="140"/>
      <c r="I126" s="138"/>
      <c r="J126" s="138"/>
      <c r="K126" s="237" t="str">
        <f t="shared" si="9"/>
        <v/>
      </c>
      <c r="L126" s="185"/>
      <c r="M126" s="138"/>
      <c r="N126" s="186"/>
      <c r="O126" s="238" t="str">
        <f t="shared" si="10"/>
        <v/>
      </c>
      <c r="P126" s="238" t="str">
        <f t="shared" si="15"/>
        <v/>
      </c>
      <c r="Q126" s="238" t="str">
        <f t="shared" si="11"/>
        <v/>
      </c>
      <c r="R126" s="238" t="str">
        <f t="shared" si="12"/>
        <v/>
      </c>
      <c r="S126" s="238" t="str">
        <f t="shared" si="16"/>
        <v/>
      </c>
      <c r="T126" s="401" t="str">
        <f t="shared" si="17"/>
        <v/>
      </c>
      <c r="U126" s="401" t="str">
        <f t="shared" si="13"/>
        <v/>
      </c>
      <c r="V126" s="394" t="str">
        <f t="shared" si="14"/>
        <v/>
      </c>
    </row>
    <row r="127" spans="1:22">
      <c r="A127" s="6">
        <v>115</v>
      </c>
      <c r="B127" s="239" t="str">
        <f>IF(OR(F127=0,F127=""),"",'DAFTAR PELAJAR'!B122)</f>
        <v>MUHAMMAD ILHAM BIN DANHIL</v>
      </c>
      <c r="C127" s="240" t="str">
        <f>IF(OR(F127=0,F127=""),"",'DAFTAR PELAJAR'!C122)</f>
        <v>4 MTK</v>
      </c>
      <c r="D127" s="241">
        <f>IF(OR(F127=0,F127=""),"",'DAFTAR PELAJAR'!D122)</f>
        <v>980821145503</v>
      </c>
      <c r="E127" s="240" t="str">
        <f>IF(OR(F127=0,F127=""),"",'DAFTAR PELAJAR'!E122)</f>
        <v>K331CMTK019</v>
      </c>
      <c r="F127" s="242">
        <f>IF(OR('DAFTAR PELAJAR'!J122=0,'DAFTAR PELAJAR'!J122=""),"",'DAFTAR PELAJAR'!J122)</f>
        <v>1</v>
      </c>
      <c r="G127" s="224" t="str">
        <f>IFERROR('RUMUSAN (PB)'!AC126,"")</f>
        <v/>
      </c>
      <c r="H127" s="140"/>
      <c r="I127" s="138"/>
      <c r="J127" s="138"/>
      <c r="K127" s="237" t="str">
        <f t="shared" si="9"/>
        <v/>
      </c>
      <c r="L127" s="185"/>
      <c r="M127" s="138"/>
      <c r="N127" s="186"/>
      <c r="O127" s="238" t="str">
        <f t="shared" si="10"/>
        <v/>
      </c>
      <c r="P127" s="238" t="str">
        <f t="shared" si="15"/>
        <v/>
      </c>
      <c r="Q127" s="238" t="str">
        <f t="shared" si="11"/>
        <v/>
      </c>
      <c r="R127" s="238" t="str">
        <f t="shared" si="12"/>
        <v/>
      </c>
      <c r="S127" s="238" t="str">
        <f t="shared" si="16"/>
        <v/>
      </c>
      <c r="T127" s="401" t="str">
        <f t="shared" si="17"/>
        <v/>
      </c>
      <c r="U127" s="401" t="str">
        <f t="shared" si="13"/>
        <v/>
      </c>
      <c r="V127" s="394" t="str">
        <f t="shared" si="14"/>
        <v/>
      </c>
    </row>
    <row r="128" spans="1:22">
      <c r="A128" s="6">
        <v>116</v>
      </c>
      <c r="B128" s="239" t="str">
        <f>IF(OR(F128=0,F128=""),"",'DAFTAR PELAJAR'!B123)</f>
        <v>MUHAMAD AIMAN AINUDDIN BIN MOHAMAD SHARIF</v>
      </c>
      <c r="C128" s="240" t="str">
        <f>IF(OR(F128=0,F128=""),"",'DAFTAR PELAJAR'!C123)</f>
        <v>4 MTK</v>
      </c>
      <c r="D128" s="241">
        <f>IF(OR(F128=0,F128=""),"",'DAFTAR PELAJAR'!D123)</f>
        <v>970523065135</v>
      </c>
      <c r="E128" s="240" t="str">
        <f>IF(OR(F128=0,F128=""),"",'DAFTAR PELAJAR'!E123)</f>
        <v>K591BMTK009</v>
      </c>
      <c r="F128" s="242">
        <f>IF(OR('DAFTAR PELAJAR'!J123=0,'DAFTAR PELAJAR'!J123=""),"",'DAFTAR PELAJAR'!J123)</f>
        <v>1</v>
      </c>
      <c r="G128" s="224" t="str">
        <f>IFERROR('RUMUSAN (PB)'!AC127,"")</f>
        <v/>
      </c>
      <c r="H128" s="140"/>
      <c r="I128" s="138"/>
      <c r="J128" s="138"/>
      <c r="K128" s="237" t="str">
        <f t="shared" si="9"/>
        <v/>
      </c>
      <c r="L128" s="185"/>
      <c r="M128" s="138"/>
      <c r="N128" s="186"/>
      <c r="O128" s="238" t="str">
        <f t="shared" si="10"/>
        <v/>
      </c>
      <c r="P128" s="238" t="str">
        <f t="shared" si="15"/>
        <v/>
      </c>
      <c r="Q128" s="238" t="str">
        <f t="shared" si="11"/>
        <v/>
      </c>
      <c r="R128" s="238" t="str">
        <f t="shared" si="12"/>
        <v/>
      </c>
      <c r="S128" s="238" t="str">
        <f t="shared" si="16"/>
        <v/>
      </c>
      <c r="T128" s="401" t="str">
        <f t="shared" si="17"/>
        <v/>
      </c>
      <c r="U128" s="401" t="str">
        <f t="shared" si="13"/>
        <v/>
      </c>
      <c r="V128" s="394" t="str">
        <f t="shared" si="14"/>
        <v/>
      </c>
    </row>
    <row r="129" spans="1:22">
      <c r="A129" s="6">
        <v>117</v>
      </c>
      <c r="B129" s="239" t="str">
        <f>IF(OR(F129=0,F129=""),"",'DAFTAR PELAJAR'!B124)</f>
        <v>MOHAMAD IZANI BIN ASMADI</v>
      </c>
      <c r="C129" s="240" t="str">
        <f>IF(OR(F129=0,F129=""),"",'DAFTAR PELAJAR'!C124)</f>
        <v>4 MTK</v>
      </c>
      <c r="D129" s="241">
        <f>IF(OR(F129=0,F129=""),"",'DAFTAR PELAJAR'!D124)</f>
        <v>970523065135</v>
      </c>
      <c r="E129" s="240" t="str">
        <f>IF(OR(F129=0,F129=""),"",'DAFTAR PELAJAR'!E124)</f>
        <v>K641BMTK010</v>
      </c>
      <c r="F129" s="242">
        <f>IF(OR('DAFTAR PELAJAR'!J124=0,'DAFTAR PELAJAR'!J124=""),"",'DAFTAR PELAJAR'!J124)</f>
        <v>1</v>
      </c>
      <c r="G129" s="224" t="str">
        <f>IFERROR('RUMUSAN (PB)'!AC128,"")</f>
        <v/>
      </c>
      <c r="H129" s="140"/>
      <c r="I129" s="138"/>
      <c r="J129" s="138"/>
      <c r="K129" s="237" t="str">
        <f t="shared" si="9"/>
        <v/>
      </c>
      <c r="L129" s="185"/>
      <c r="M129" s="138"/>
      <c r="N129" s="186"/>
      <c r="O129" s="238" t="str">
        <f t="shared" si="10"/>
        <v/>
      </c>
      <c r="P129" s="238" t="str">
        <f t="shared" si="15"/>
        <v/>
      </c>
      <c r="Q129" s="238" t="str">
        <f t="shared" si="11"/>
        <v/>
      </c>
      <c r="R129" s="238" t="str">
        <f t="shared" si="12"/>
        <v/>
      </c>
      <c r="S129" s="238" t="str">
        <f t="shared" si="16"/>
        <v/>
      </c>
      <c r="T129" s="401" t="str">
        <f t="shared" si="17"/>
        <v/>
      </c>
      <c r="U129" s="401" t="str">
        <f t="shared" si="13"/>
        <v/>
      </c>
      <c r="V129" s="394" t="str">
        <f t="shared" si="14"/>
        <v/>
      </c>
    </row>
    <row r="130" spans="1:22">
      <c r="A130" s="6">
        <v>118</v>
      </c>
      <c r="B130" s="239" t="str">
        <f>IF(OR(F130=0,F130=""),"",'DAFTAR PELAJAR'!B125)</f>
        <v>AIDA IZZATI BT SULAIMI</v>
      </c>
      <c r="C130" s="240" t="str">
        <f>IF(OR(F130=0,F130=""),"",'DAFTAR PELAJAR'!C125)</f>
        <v>4 WTP</v>
      </c>
      <c r="D130" s="241" t="str">
        <f>IF(OR(F130=0,F130=""),"",'DAFTAR PELAJAR'!D125)</f>
        <v>980227065076</v>
      </c>
      <c r="E130" s="240" t="str">
        <f>IF(OR(F130=0,F130=""),"",'DAFTAR PELAJAR'!E125)</f>
        <v>K591CWTP001</v>
      </c>
      <c r="F130" s="242">
        <f>IF(OR('DAFTAR PELAJAR'!J125=0,'DAFTAR PELAJAR'!J125=""),"",'DAFTAR PELAJAR'!J125)</f>
        <v>1</v>
      </c>
      <c r="G130" s="224" t="str">
        <f>IFERROR('RUMUSAN (PB)'!AC129,"")</f>
        <v/>
      </c>
      <c r="H130" s="140"/>
      <c r="I130" s="138"/>
      <c r="J130" s="138"/>
      <c r="K130" s="237" t="str">
        <f t="shared" si="9"/>
        <v/>
      </c>
      <c r="L130" s="185"/>
      <c r="M130" s="138"/>
      <c r="N130" s="186"/>
      <c r="O130" s="238" t="str">
        <f t="shared" si="10"/>
        <v/>
      </c>
      <c r="P130" s="238" t="str">
        <f t="shared" si="15"/>
        <v/>
      </c>
      <c r="Q130" s="238" t="str">
        <f t="shared" si="11"/>
        <v/>
      </c>
      <c r="R130" s="238" t="str">
        <f t="shared" si="12"/>
        <v/>
      </c>
      <c r="S130" s="238" t="str">
        <f t="shared" si="16"/>
        <v/>
      </c>
      <c r="T130" s="401" t="str">
        <f t="shared" si="17"/>
        <v/>
      </c>
      <c r="U130" s="401" t="str">
        <f t="shared" si="13"/>
        <v/>
      </c>
      <c r="V130" s="394" t="str">
        <f t="shared" si="14"/>
        <v/>
      </c>
    </row>
    <row r="131" spans="1:22">
      <c r="A131" s="6">
        <v>119</v>
      </c>
      <c r="B131" s="239" t="str">
        <f>IF(OR(F131=0,F131=""),"",'DAFTAR PELAJAR'!B126)</f>
        <v>AIN SHAFIQAH BINTI KAMARUL AMRAN</v>
      </c>
      <c r="C131" s="240" t="str">
        <f>IF(OR(F131=0,F131=""),"",'DAFTAR PELAJAR'!C126)</f>
        <v>4 WTP</v>
      </c>
      <c r="D131" s="241" t="str">
        <f>IF(OR(F131=0,F131=""),"",'DAFTAR PELAJAR'!D126)</f>
        <v>980808065402</v>
      </c>
      <c r="E131" s="240" t="str">
        <f>IF(OR(F131=0,F131=""),"",'DAFTAR PELAJAR'!E126)</f>
        <v>K591CWTP002</v>
      </c>
      <c r="F131" s="242">
        <f>IF(OR('DAFTAR PELAJAR'!J126=0,'DAFTAR PELAJAR'!J126=""),"",'DAFTAR PELAJAR'!J126)</f>
        <v>1</v>
      </c>
      <c r="G131" s="224" t="str">
        <f>IFERROR('RUMUSAN (PB)'!AC130,"")</f>
        <v/>
      </c>
      <c r="H131" s="140"/>
      <c r="I131" s="138"/>
      <c r="J131" s="138"/>
      <c r="K131" s="237" t="str">
        <f t="shared" si="9"/>
        <v/>
      </c>
      <c r="L131" s="185"/>
      <c r="M131" s="138"/>
      <c r="N131" s="186"/>
      <c r="O131" s="238" t="str">
        <f t="shared" si="10"/>
        <v/>
      </c>
      <c r="P131" s="238" t="str">
        <f t="shared" si="15"/>
        <v/>
      </c>
      <c r="Q131" s="238" t="str">
        <f t="shared" si="11"/>
        <v/>
      </c>
      <c r="R131" s="238" t="str">
        <f t="shared" si="12"/>
        <v/>
      </c>
      <c r="S131" s="238" t="str">
        <f t="shared" si="16"/>
        <v/>
      </c>
      <c r="T131" s="401" t="str">
        <f t="shared" si="17"/>
        <v/>
      </c>
      <c r="U131" s="401" t="str">
        <f t="shared" si="13"/>
        <v/>
      </c>
      <c r="V131" s="394" t="str">
        <f t="shared" si="14"/>
        <v/>
      </c>
    </row>
    <row r="132" spans="1:22">
      <c r="A132" s="6">
        <v>120</v>
      </c>
      <c r="B132" s="239" t="str">
        <f>IF(OR(F132=0,F132=""),"",'DAFTAR PELAJAR'!B127)</f>
        <v>FARAH ALIAA BINTI AZMI</v>
      </c>
      <c r="C132" s="240" t="str">
        <f>IF(OR(F132=0,F132=""),"",'DAFTAR PELAJAR'!C127)</f>
        <v>4 WTP</v>
      </c>
      <c r="D132" s="241" t="str">
        <f>IF(OR(F132=0,F132=""),"",'DAFTAR PELAJAR'!D127)</f>
        <v>981116065852</v>
      </c>
      <c r="E132" s="240" t="str">
        <f>IF(OR(F132=0,F132=""),"",'DAFTAR PELAJAR'!E127)</f>
        <v>K591CWTP003</v>
      </c>
      <c r="F132" s="242">
        <f>IF(OR('DAFTAR PELAJAR'!J127=0,'DAFTAR PELAJAR'!J127=""),"",'DAFTAR PELAJAR'!J127)</f>
        <v>1</v>
      </c>
      <c r="G132" s="224" t="str">
        <f>IFERROR('RUMUSAN (PB)'!AC131,"")</f>
        <v/>
      </c>
      <c r="H132" s="140"/>
      <c r="I132" s="138"/>
      <c r="J132" s="138"/>
      <c r="K132" s="237" t="str">
        <f t="shared" si="9"/>
        <v/>
      </c>
      <c r="L132" s="185"/>
      <c r="M132" s="138"/>
      <c r="N132" s="186"/>
      <c r="O132" s="238" t="str">
        <f t="shared" si="10"/>
        <v/>
      </c>
      <c r="P132" s="238" t="str">
        <f t="shared" si="15"/>
        <v/>
      </c>
      <c r="Q132" s="238" t="str">
        <f t="shared" si="11"/>
        <v/>
      </c>
      <c r="R132" s="238" t="str">
        <f t="shared" si="12"/>
        <v/>
      </c>
      <c r="S132" s="238" t="str">
        <f t="shared" si="16"/>
        <v/>
      </c>
      <c r="T132" s="401" t="str">
        <f t="shared" si="17"/>
        <v/>
      </c>
      <c r="U132" s="401" t="str">
        <f t="shared" si="13"/>
        <v/>
      </c>
      <c r="V132" s="394" t="str">
        <f t="shared" si="14"/>
        <v/>
      </c>
    </row>
    <row r="133" spans="1:22">
      <c r="A133" s="6">
        <v>121</v>
      </c>
      <c r="B133" s="239" t="str">
        <f>IF(OR(F133=0,F133=""),"",'DAFTAR PELAJAR'!B128)</f>
        <v>FATIN FARHANA BINTI ISHAK</v>
      </c>
      <c r="C133" s="240" t="str">
        <f>IF(OR(F133=0,F133=""),"",'DAFTAR PELAJAR'!C128)</f>
        <v>4 WTP</v>
      </c>
      <c r="D133" s="241" t="str">
        <f>IF(OR(F133=0,F133=""),"",'DAFTAR PELAJAR'!D128)</f>
        <v>980721065610</v>
      </c>
      <c r="E133" s="240" t="str">
        <f>IF(OR(F133=0,F133=""),"",'DAFTAR PELAJAR'!E128)</f>
        <v>K591CWTP004</v>
      </c>
      <c r="F133" s="242">
        <f>IF(OR('DAFTAR PELAJAR'!J128=0,'DAFTAR PELAJAR'!J128=""),"",'DAFTAR PELAJAR'!J128)</f>
        <v>1</v>
      </c>
      <c r="G133" s="224" t="str">
        <f>IFERROR('RUMUSAN (PB)'!AC132,"")</f>
        <v/>
      </c>
      <c r="H133" s="140"/>
      <c r="I133" s="138"/>
      <c r="J133" s="138"/>
      <c r="K133" s="237" t="str">
        <f t="shared" si="9"/>
        <v/>
      </c>
      <c r="L133" s="185"/>
      <c r="M133" s="138"/>
      <c r="N133" s="186"/>
      <c r="O133" s="238" t="str">
        <f t="shared" si="10"/>
        <v/>
      </c>
      <c r="P133" s="238" t="str">
        <f t="shared" si="15"/>
        <v/>
      </c>
      <c r="Q133" s="238" t="str">
        <f t="shared" si="11"/>
        <v/>
      </c>
      <c r="R133" s="238" t="str">
        <f t="shared" si="12"/>
        <v/>
      </c>
      <c r="S133" s="238" t="str">
        <f t="shared" si="16"/>
        <v/>
      </c>
      <c r="T133" s="401" t="str">
        <f t="shared" si="17"/>
        <v/>
      </c>
      <c r="U133" s="401" t="str">
        <f t="shared" si="13"/>
        <v/>
      </c>
      <c r="V133" s="394" t="str">
        <f t="shared" si="14"/>
        <v/>
      </c>
    </row>
    <row r="134" spans="1:22">
      <c r="A134" s="6">
        <v>122</v>
      </c>
      <c r="B134" s="239" t="str">
        <f>IF(OR(F134=0,F134=""),"",'DAFTAR PELAJAR'!B129)</f>
        <v>ISMAIL IKHMAL BIN MOHD NAPIAH</v>
      </c>
      <c r="C134" s="240" t="str">
        <f>IF(OR(F134=0,F134=""),"",'DAFTAR PELAJAR'!C129)</f>
        <v>4 WTP</v>
      </c>
      <c r="D134" s="241" t="str">
        <f>IF(OR(F134=0,F134=""),"",'DAFTAR PELAJAR'!D129)</f>
        <v>980512055379</v>
      </c>
      <c r="E134" s="240" t="str">
        <f>IF(OR(F134=0,F134=""),"",'DAFTAR PELAJAR'!E129)</f>
        <v>K591CWTP005</v>
      </c>
      <c r="F134" s="242">
        <f>IF(OR('DAFTAR PELAJAR'!J129=0,'DAFTAR PELAJAR'!J129=""),"",'DAFTAR PELAJAR'!J129)</f>
        <v>1</v>
      </c>
      <c r="G134" s="224" t="str">
        <f>IFERROR('RUMUSAN (PB)'!AC133,"")</f>
        <v/>
      </c>
      <c r="H134" s="140"/>
      <c r="I134" s="138"/>
      <c r="J134" s="138"/>
      <c r="K134" s="237" t="str">
        <f t="shared" si="9"/>
        <v/>
      </c>
      <c r="L134" s="185"/>
      <c r="M134" s="138"/>
      <c r="N134" s="186"/>
      <c r="O134" s="238" t="str">
        <f t="shared" si="10"/>
        <v/>
      </c>
      <c r="P134" s="238" t="str">
        <f t="shared" si="15"/>
        <v/>
      </c>
      <c r="Q134" s="238" t="str">
        <f t="shared" si="11"/>
        <v/>
      </c>
      <c r="R134" s="238" t="str">
        <f t="shared" si="12"/>
        <v/>
      </c>
      <c r="S134" s="238" t="str">
        <f t="shared" si="16"/>
        <v/>
      </c>
      <c r="T134" s="401" t="str">
        <f t="shared" si="17"/>
        <v/>
      </c>
      <c r="U134" s="401" t="str">
        <f t="shared" si="13"/>
        <v/>
      </c>
      <c r="V134" s="394" t="str">
        <f t="shared" si="14"/>
        <v/>
      </c>
    </row>
    <row r="135" spans="1:22">
      <c r="A135" s="6">
        <v>123</v>
      </c>
      <c r="B135" s="239" t="str">
        <f>IF(OR(F135=0,F135=""),"",'DAFTAR PELAJAR'!B130)</f>
        <v>MUHAMAD FARIS BIN MAHADI</v>
      </c>
      <c r="C135" s="240" t="str">
        <f>IF(OR(F135=0,F135=""),"",'DAFTAR PELAJAR'!C130)</f>
        <v>4 WTP</v>
      </c>
      <c r="D135" s="241" t="str">
        <f>IF(OR(F135=0,F135=""),"",'DAFTAR PELAJAR'!D130)</f>
        <v>980303065351</v>
      </c>
      <c r="E135" s="240" t="str">
        <f>IF(OR(F135=0,F135=""),"",'DAFTAR PELAJAR'!E130)</f>
        <v>K591CWTP007</v>
      </c>
      <c r="F135" s="242">
        <f>IF(OR('DAFTAR PELAJAR'!J130=0,'DAFTAR PELAJAR'!J130=""),"",'DAFTAR PELAJAR'!J130)</f>
        <v>1</v>
      </c>
      <c r="G135" s="224" t="str">
        <f>IFERROR('RUMUSAN (PB)'!AC134,"")</f>
        <v/>
      </c>
      <c r="H135" s="140"/>
      <c r="I135" s="138"/>
      <c r="J135" s="138"/>
      <c r="K135" s="237" t="str">
        <f t="shared" si="9"/>
        <v/>
      </c>
      <c r="L135" s="185"/>
      <c r="M135" s="138"/>
      <c r="N135" s="186"/>
      <c r="O135" s="238" t="str">
        <f t="shared" si="10"/>
        <v/>
      </c>
      <c r="P135" s="238" t="str">
        <f t="shared" si="15"/>
        <v/>
      </c>
      <c r="Q135" s="238" t="str">
        <f t="shared" si="11"/>
        <v/>
      </c>
      <c r="R135" s="238" t="str">
        <f t="shared" si="12"/>
        <v/>
      </c>
      <c r="S135" s="238" t="str">
        <f t="shared" si="16"/>
        <v/>
      </c>
      <c r="T135" s="401" t="str">
        <f t="shared" si="17"/>
        <v/>
      </c>
      <c r="U135" s="401" t="str">
        <f t="shared" si="13"/>
        <v/>
      </c>
      <c r="V135" s="394" t="str">
        <f t="shared" si="14"/>
        <v/>
      </c>
    </row>
    <row r="136" spans="1:22">
      <c r="A136" s="6">
        <v>124</v>
      </c>
      <c r="B136" s="239" t="str">
        <f>IF(OR(F136=0,F136=""),"",'DAFTAR PELAJAR'!B131)</f>
        <v>MUHAMAD SUZAIMEY AFIEZE BIN MUHAMAD ASME</v>
      </c>
      <c r="C136" s="240" t="str">
        <f>IF(OR(F136=0,F136=""),"",'DAFTAR PELAJAR'!C131)</f>
        <v>4 WTP</v>
      </c>
      <c r="D136" s="241" t="str">
        <f>IF(OR(F136=0,F136=""),"",'DAFTAR PELAJAR'!D131)</f>
        <v>980610035195</v>
      </c>
      <c r="E136" s="240" t="str">
        <f>IF(OR(F136=0,F136=""),"",'DAFTAR PELAJAR'!E131)</f>
        <v>K591CWTP008</v>
      </c>
      <c r="F136" s="242">
        <f>IF(OR('DAFTAR PELAJAR'!J131=0,'DAFTAR PELAJAR'!J131=""),"",'DAFTAR PELAJAR'!J131)</f>
        <v>1</v>
      </c>
      <c r="G136" s="224" t="str">
        <f>IFERROR('RUMUSAN (PB)'!AC135,"")</f>
        <v/>
      </c>
      <c r="H136" s="140"/>
      <c r="I136" s="138"/>
      <c r="J136" s="138"/>
      <c r="K136" s="237" t="str">
        <f t="shared" si="9"/>
        <v/>
      </c>
      <c r="L136" s="185"/>
      <c r="M136" s="138"/>
      <c r="N136" s="186"/>
      <c r="O136" s="238" t="str">
        <f t="shared" si="10"/>
        <v/>
      </c>
      <c r="P136" s="238" t="str">
        <f t="shared" si="15"/>
        <v/>
      </c>
      <c r="Q136" s="238" t="str">
        <f t="shared" si="11"/>
        <v/>
      </c>
      <c r="R136" s="238" t="str">
        <f t="shared" si="12"/>
        <v/>
      </c>
      <c r="S136" s="238" t="str">
        <f t="shared" si="16"/>
        <v/>
      </c>
      <c r="T136" s="401" t="str">
        <f t="shared" si="17"/>
        <v/>
      </c>
      <c r="U136" s="401" t="str">
        <f t="shared" si="13"/>
        <v/>
      </c>
      <c r="V136" s="394" t="str">
        <f t="shared" si="14"/>
        <v/>
      </c>
    </row>
    <row r="137" spans="1:22">
      <c r="A137" s="6">
        <v>125</v>
      </c>
      <c r="B137" s="239" t="str">
        <f>IF(OR(F137=0,F137=""),"",'DAFTAR PELAJAR'!B132)</f>
        <v>MUSTAQIM SHAH BIN  ABU BAKAR</v>
      </c>
      <c r="C137" s="240" t="str">
        <f>IF(OR(F137=0,F137=""),"",'DAFTAR PELAJAR'!C132)</f>
        <v>4 WTP</v>
      </c>
      <c r="D137" s="241" t="str">
        <f>IF(OR(F137=0,F137=""),"",'DAFTAR PELAJAR'!D132)</f>
        <v>981005065315</v>
      </c>
      <c r="E137" s="240" t="str">
        <f>IF(OR(F137=0,F137=""),"",'DAFTAR PELAJAR'!E132)</f>
        <v>K591CWTP011</v>
      </c>
      <c r="F137" s="242">
        <f>IF(OR('DAFTAR PELAJAR'!J132=0,'DAFTAR PELAJAR'!J132=""),"",'DAFTAR PELAJAR'!J132)</f>
        <v>1</v>
      </c>
      <c r="G137" s="224" t="str">
        <f>IFERROR('RUMUSAN (PB)'!AC136,"")</f>
        <v/>
      </c>
      <c r="H137" s="140"/>
      <c r="I137" s="138"/>
      <c r="J137" s="138"/>
      <c r="K137" s="237" t="str">
        <f t="shared" si="9"/>
        <v/>
      </c>
      <c r="L137" s="185"/>
      <c r="M137" s="138"/>
      <c r="N137" s="186"/>
      <c r="O137" s="238" t="str">
        <f t="shared" si="10"/>
        <v/>
      </c>
      <c r="P137" s="238" t="str">
        <f t="shared" si="15"/>
        <v/>
      </c>
      <c r="Q137" s="238" t="str">
        <f t="shared" si="11"/>
        <v/>
      </c>
      <c r="R137" s="238" t="str">
        <f t="shared" si="12"/>
        <v/>
      </c>
      <c r="S137" s="238" t="str">
        <f t="shared" si="16"/>
        <v/>
      </c>
      <c r="T137" s="401" t="str">
        <f t="shared" si="17"/>
        <v/>
      </c>
      <c r="U137" s="401" t="str">
        <f t="shared" si="13"/>
        <v/>
      </c>
      <c r="V137" s="394" t="str">
        <f t="shared" si="14"/>
        <v/>
      </c>
    </row>
    <row r="138" spans="1:22">
      <c r="A138" s="6">
        <v>126</v>
      </c>
      <c r="B138" s="239" t="str">
        <f>IF(OR(F138=0,F138=""),"",'DAFTAR PELAJAR'!B133)</f>
        <v>NOOR IZATUL AMIRA BT ABDUL MALIK</v>
      </c>
      <c r="C138" s="240" t="str">
        <f>IF(OR(F138=0,F138=""),"",'DAFTAR PELAJAR'!C133)</f>
        <v>4 WTP</v>
      </c>
      <c r="D138" s="241" t="str">
        <f>IF(OR(F138=0,F138=""),"",'DAFTAR PELAJAR'!D133)</f>
        <v>980923066232</v>
      </c>
      <c r="E138" s="240" t="str">
        <f>IF(OR(F138=0,F138=""),"",'DAFTAR PELAJAR'!E133)</f>
        <v>K591CWTP012</v>
      </c>
      <c r="F138" s="242">
        <f>IF(OR('DAFTAR PELAJAR'!J133=0,'DAFTAR PELAJAR'!J133=""),"",'DAFTAR PELAJAR'!J133)</f>
        <v>1</v>
      </c>
      <c r="G138" s="224" t="str">
        <f>IFERROR('RUMUSAN (PB)'!AC137,"")</f>
        <v/>
      </c>
      <c r="H138" s="140"/>
      <c r="I138" s="138"/>
      <c r="J138" s="138"/>
      <c r="K138" s="237" t="str">
        <f t="shared" si="9"/>
        <v/>
      </c>
      <c r="L138" s="185"/>
      <c r="M138" s="138"/>
      <c r="N138" s="186"/>
      <c r="O138" s="238" t="str">
        <f t="shared" si="10"/>
        <v/>
      </c>
      <c r="P138" s="238" t="str">
        <f t="shared" si="15"/>
        <v/>
      </c>
      <c r="Q138" s="238" t="str">
        <f t="shared" si="11"/>
        <v/>
      </c>
      <c r="R138" s="238" t="str">
        <f t="shared" si="12"/>
        <v/>
      </c>
      <c r="S138" s="238" t="str">
        <f t="shared" si="16"/>
        <v/>
      </c>
      <c r="T138" s="401" t="str">
        <f t="shared" si="17"/>
        <v/>
      </c>
      <c r="U138" s="401" t="str">
        <f t="shared" si="13"/>
        <v/>
      </c>
      <c r="V138" s="394" t="str">
        <f t="shared" si="14"/>
        <v/>
      </c>
    </row>
    <row r="139" spans="1:22">
      <c r="A139" s="6">
        <v>127</v>
      </c>
      <c r="B139" s="239" t="str">
        <f>IF(OR(F139=0,F139=""),"",'DAFTAR PELAJAR'!B134)</f>
        <v>NORSHAMIMI BINTI MUHAMAD SHARIMAN</v>
      </c>
      <c r="C139" s="240" t="str">
        <f>IF(OR(F139=0,F139=""),"",'DAFTAR PELAJAR'!C134)</f>
        <v>4 WTP</v>
      </c>
      <c r="D139" s="241" t="str">
        <f>IF(OR(F139=0,F139=""),"",'DAFTAR PELAJAR'!D134)</f>
        <v>980410035836</v>
      </c>
      <c r="E139" s="240" t="str">
        <f>IF(OR(F139=0,F139=""),"",'DAFTAR PELAJAR'!E134)</f>
        <v>K591CWTP013</v>
      </c>
      <c r="F139" s="242">
        <f>IF(OR('DAFTAR PELAJAR'!J134=0,'DAFTAR PELAJAR'!J134=""),"",'DAFTAR PELAJAR'!J134)</f>
        <v>1</v>
      </c>
      <c r="G139" s="224" t="str">
        <f>IFERROR('RUMUSAN (PB)'!AC138,"")</f>
        <v/>
      </c>
      <c r="H139" s="140"/>
      <c r="I139" s="138"/>
      <c r="J139" s="138"/>
      <c r="K139" s="237" t="str">
        <f t="shared" si="9"/>
        <v/>
      </c>
      <c r="L139" s="185"/>
      <c r="M139" s="138"/>
      <c r="N139" s="186"/>
      <c r="O139" s="238" t="str">
        <f t="shared" si="10"/>
        <v/>
      </c>
      <c r="P139" s="238" t="str">
        <f t="shared" si="15"/>
        <v/>
      </c>
      <c r="Q139" s="238" t="str">
        <f t="shared" si="11"/>
        <v/>
      </c>
      <c r="R139" s="238" t="str">
        <f t="shared" si="12"/>
        <v/>
      </c>
      <c r="S139" s="238" t="str">
        <f t="shared" si="16"/>
        <v/>
      </c>
      <c r="T139" s="401" t="str">
        <f t="shared" si="17"/>
        <v/>
      </c>
      <c r="U139" s="401" t="str">
        <f t="shared" si="13"/>
        <v/>
      </c>
      <c r="V139" s="394" t="str">
        <f t="shared" si="14"/>
        <v/>
      </c>
    </row>
    <row r="140" spans="1:22">
      <c r="A140" s="6">
        <v>128</v>
      </c>
      <c r="B140" s="239" t="str">
        <f>IF(OR(F140=0,F140=""),"",'DAFTAR PELAJAR'!B135)</f>
        <v>SAIYIDATINA AISYAH BINTI MOHMAD NAZRI</v>
      </c>
      <c r="C140" s="240" t="str">
        <f>IF(OR(F140=0,F140=""),"",'DAFTAR PELAJAR'!C135)</f>
        <v>4 WTP</v>
      </c>
      <c r="D140" s="241" t="str">
        <f>IF(OR(F140=0,F140=""),"",'DAFTAR PELAJAR'!D135)</f>
        <v>980918065710</v>
      </c>
      <c r="E140" s="240" t="str">
        <f>IF(OR(F140=0,F140=""),"",'DAFTAR PELAJAR'!E135)</f>
        <v>K591CWTP015</v>
      </c>
      <c r="F140" s="242">
        <f>IF(OR('DAFTAR PELAJAR'!J135=0,'DAFTAR PELAJAR'!J135=""),"",'DAFTAR PELAJAR'!J135)</f>
        <v>1</v>
      </c>
      <c r="G140" s="224" t="str">
        <f>IFERROR('RUMUSAN (PB)'!AC139,"")</f>
        <v/>
      </c>
      <c r="H140" s="140"/>
      <c r="I140" s="138"/>
      <c r="J140" s="138"/>
      <c r="K140" s="237" t="str">
        <f t="shared" si="9"/>
        <v/>
      </c>
      <c r="L140" s="185"/>
      <c r="M140" s="138"/>
      <c r="N140" s="186"/>
      <c r="O140" s="238" t="str">
        <f t="shared" si="10"/>
        <v/>
      </c>
      <c r="P140" s="238" t="str">
        <f t="shared" si="15"/>
        <v/>
      </c>
      <c r="Q140" s="238" t="str">
        <f t="shared" si="11"/>
        <v/>
      </c>
      <c r="R140" s="238" t="str">
        <f t="shared" si="12"/>
        <v/>
      </c>
      <c r="S140" s="238" t="str">
        <f t="shared" si="16"/>
        <v/>
      </c>
      <c r="T140" s="401" t="str">
        <f t="shared" si="17"/>
        <v/>
      </c>
      <c r="U140" s="401" t="str">
        <f t="shared" si="13"/>
        <v/>
      </c>
      <c r="V140" s="394" t="str">
        <f t="shared" si="14"/>
        <v/>
      </c>
    </row>
    <row r="141" spans="1:22">
      <c r="A141" s="6">
        <v>129</v>
      </c>
      <c r="B141" s="239" t="str">
        <f>IF(OR(F141=0,F141=""),"",'DAFTAR PELAJAR'!B136)</f>
        <v>SYED AKIL BIN SY OTHMAN</v>
      </c>
      <c r="C141" s="240" t="str">
        <f>IF(OR(F141=0,F141=""),"",'DAFTAR PELAJAR'!C136)</f>
        <v>4 WTP</v>
      </c>
      <c r="D141" s="241" t="str">
        <f>IF(OR(F141=0,F141=""),"",'DAFTAR PELAJAR'!D136)</f>
        <v>980927065747</v>
      </c>
      <c r="E141" s="240" t="str">
        <f>IF(OR(F141=0,F141=""),"",'DAFTAR PELAJAR'!E136)</f>
        <v>K591CWTP016</v>
      </c>
      <c r="F141" s="242">
        <f>IF(OR('DAFTAR PELAJAR'!J136=0,'DAFTAR PELAJAR'!J136=""),"",'DAFTAR PELAJAR'!J136)</f>
        <v>1</v>
      </c>
      <c r="G141" s="224" t="str">
        <f>IFERROR('RUMUSAN (PB)'!AC140,"")</f>
        <v/>
      </c>
      <c r="H141" s="140"/>
      <c r="I141" s="138"/>
      <c r="J141" s="138"/>
      <c r="K141" s="237" t="str">
        <f t="shared" ref="K141:K204" si="18">IFERROR(AVERAGE(H141:J141)*PPTEORI%,"")</f>
        <v/>
      </c>
      <c r="L141" s="185"/>
      <c r="M141" s="138"/>
      <c r="N141" s="186"/>
      <c r="O141" s="238" t="str">
        <f t="shared" ref="O141:O204" si="19">IFERROR(AVERAGE(L141:N141)*PPAMALI%,"")</f>
        <v/>
      </c>
      <c r="P141" s="238" t="str">
        <f t="shared" si="15"/>
        <v/>
      </c>
      <c r="Q141" s="238" t="str">
        <f t="shared" ref="Q141:Q204" si="20">IFERROR(AVERAGE(I141,M141),"")</f>
        <v/>
      </c>
      <c r="R141" s="238" t="str">
        <f t="shared" ref="R141:R204" si="21">IFERROR(AVERAGE(J141,N141),"")</f>
        <v/>
      </c>
      <c r="S141" s="238" t="str">
        <f t="shared" si="16"/>
        <v/>
      </c>
      <c r="T141" s="401" t="str">
        <f t="shared" si="17"/>
        <v/>
      </c>
      <c r="U141" s="401" t="str">
        <f t="shared" ref="U141:U204" si="22">IF(OR(B141="",F141=0,T141="",G141=""),"",IF(JENIS="UMUM",VLOOKUP(T141,GREDU,2,TRUE),IF(JENIS="VOKASIONAL UMUM",VLOOKUP(T141,GREDVU,2,TRUE),IF(JENIS="VOKASIONAL PTA",VLOOKUP(T141,GREDVPTA,2,TRUE),IF(JENIS="VOKASIONAL OJT",VLOOKUP(T141,GREDVOJT,2,TRUE))))))</f>
        <v/>
      </c>
      <c r="V141" s="394" t="str">
        <f t="shared" ref="V141:V204" si="23">IF(T141="","",IF(JENIS="UMUM",VLOOKUP(T141,GREDU,4,TRUE),IF(JENIS="VOKASIONAL UMUM",VLOOKUP(T141,GREDVU,4,TRUE),IF(JENIS="VOKASIONAL PTA",VLOOKUP(T141,GREDVPTA,4,TRUE),IF(JENIS="VOKASIONAL OJT",VLOOKUP(T141,GREDVOJT,4,TRUE))))))</f>
        <v/>
      </c>
    </row>
    <row r="142" spans="1:22">
      <c r="A142" s="6">
        <v>130</v>
      </c>
      <c r="B142" s="239" t="str">
        <f>IF(OR(F142=0,F142=""),"",'DAFTAR PELAJAR'!B137)</f>
        <v>YUSSAKIRRA SAKILLA BINTI SHAMSUDIN</v>
      </c>
      <c r="C142" s="240" t="str">
        <f>IF(OR(F142=0,F142=""),"",'DAFTAR PELAJAR'!C137)</f>
        <v>4 WTP</v>
      </c>
      <c r="D142" s="241" t="str">
        <f>IF(OR(F142=0,F142=""),"",'DAFTAR PELAJAR'!D137)</f>
        <v>980318065952</v>
      </c>
      <c r="E142" s="240" t="str">
        <f>IF(OR(F142=0,F142=""),"",'DAFTAR PELAJAR'!E137)</f>
        <v>K591CWTP017</v>
      </c>
      <c r="F142" s="242">
        <f>IF(OR('DAFTAR PELAJAR'!J137=0,'DAFTAR PELAJAR'!J137=""),"",'DAFTAR PELAJAR'!J137)</f>
        <v>1</v>
      </c>
      <c r="G142" s="224" t="str">
        <f>IFERROR('RUMUSAN (PB)'!AC141,"")</f>
        <v/>
      </c>
      <c r="H142" s="140"/>
      <c r="I142" s="138"/>
      <c r="J142" s="138"/>
      <c r="K142" s="237" t="str">
        <f t="shared" si="18"/>
        <v/>
      </c>
      <c r="L142" s="185"/>
      <c r="M142" s="138"/>
      <c r="N142" s="186"/>
      <c r="O142" s="238" t="str">
        <f t="shared" si="19"/>
        <v/>
      </c>
      <c r="P142" s="238" t="str">
        <f t="shared" ref="P142:P205" si="24">IFERROR(AVERAGE(H142,L142),"")</f>
        <v/>
      </c>
      <c r="Q142" s="238" t="str">
        <f t="shared" si="20"/>
        <v/>
      </c>
      <c r="R142" s="238" t="str">
        <f t="shared" si="21"/>
        <v/>
      </c>
      <c r="S142" s="238" t="str">
        <f t="shared" ref="S142:S205" si="25">IF(SUM(K142,O142)=0,"",SUM(K142,O142))</f>
        <v/>
      </c>
      <c r="T142" s="401" t="str">
        <f t="shared" ref="T142:T205" si="26">IF(OR(F142="",F142=0),"",IF(AND(G142="",S142=""),"",IF(S142="T","T",ROUNDUP(SUM(G142,S142),0))))</f>
        <v/>
      </c>
      <c r="U142" s="401" t="str">
        <f t="shared" si="22"/>
        <v/>
      </c>
      <c r="V142" s="394" t="str">
        <f t="shared" si="23"/>
        <v/>
      </c>
    </row>
    <row r="143" spans="1:22">
      <c r="A143" s="6">
        <v>131</v>
      </c>
      <c r="B143" s="239" t="str">
        <f>IF(OR(F143=0,F143=""),"",'DAFTAR PELAJAR'!B138)</f>
        <v>ZANORRASYIDAH BINTI ZULKEPLI</v>
      </c>
      <c r="C143" s="240" t="str">
        <f>IF(OR(F143=0,F143=""),"",'DAFTAR PELAJAR'!C138)</f>
        <v>4 WTP</v>
      </c>
      <c r="D143" s="241" t="str">
        <f>IF(OR(F143=0,F143=""),"",'DAFTAR PELAJAR'!D138)</f>
        <v>981226116518</v>
      </c>
      <c r="E143" s="240" t="str">
        <f>IF(OR(F143=0,F143=""),"",'DAFTAR PELAJAR'!E138)</f>
        <v>K591CWTP018</v>
      </c>
      <c r="F143" s="242">
        <f>IF(OR('DAFTAR PELAJAR'!J138=0,'DAFTAR PELAJAR'!J138=""),"",'DAFTAR PELAJAR'!J138)</f>
        <v>1</v>
      </c>
      <c r="G143" s="224" t="str">
        <f>IFERROR('RUMUSAN (PB)'!AC142,"")</f>
        <v/>
      </c>
      <c r="H143" s="140"/>
      <c r="I143" s="138"/>
      <c r="J143" s="138"/>
      <c r="K143" s="237" t="str">
        <f t="shared" si="18"/>
        <v/>
      </c>
      <c r="L143" s="185"/>
      <c r="M143" s="138"/>
      <c r="N143" s="186"/>
      <c r="O143" s="238" t="str">
        <f t="shared" si="19"/>
        <v/>
      </c>
      <c r="P143" s="238" t="str">
        <f t="shared" si="24"/>
        <v/>
      </c>
      <c r="Q143" s="238" t="str">
        <f t="shared" si="20"/>
        <v/>
      </c>
      <c r="R143" s="238" t="str">
        <f t="shared" si="21"/>
        <v/>
      </c>
      <c r="S143" s="238" t="str">
        <f t="shared" si="25"/>
        <v/>
      </c>
      <c r="T143" s="401" t="str">
        <f t="shared" si="26"/>
        <v/>
      </c>
      <c r="U143" s="401" t="str">
        <f t="shared" si="22"/>
        <v/>
      </c>
      <c r="V143" s="394" t="str">
        <f t="shared" si="23"/>
        <v/>
      </c>
    </row>
    <row r="144" spans="1:22">
      <c r="A144" s="6">
        <v>132</v>
      </c>
      <c r="B144" s="239" t="str">
        <f>IF(OR(F144=0,F144=""),"",'DAFTAR PELAJAR'!B139)</f>
        <v/>
      </c>
      <c r="C144" s="240" t="str">
        <f>IF(OR(F144=0,F144=""),"",'DAFTAR PELAJAR'!C139)</f>
        <v/>
      </c>
      <c r="D144" s="241" t="str">
        <f>IF(OR(F144=0,F144=""),"",'DAFTAR PELAJAR'!D139)</f>
        <v/>
      </c>
      <c r="E144" s="240" t="str">
        <f>IF(OR(F144=0,F144=""),"",'DAFTAR PELAJAR'!E139)</f>
        <v/>
      </c>
      <c r="F144" s="242" t="str">
        <f>IF(OR('DAFTAR PELAJAR'!J139=0,'DAFTAR PELAJAR'!J139=""),"",'DAFTAR PELAJAR'!J139)</f>
        <v/>
      </c>
      <c r="G144" s="224" t="str">
        <f>IFERROR('RUMUSAN (PB)'!AC143,"")</f>
        <v/>
      </c>
      <c r="H144" s="140"/>
      <c r="I144" s="138"/>
      <c r="J144" s="138"/>
      <c r="K144" s="237" t="str">
        <f t="shared" si="18"/>
        <v/>
      </c>
      <c r="L144" s="185"/>
      <c r="M144" s="138"/>
      <c r="N144" s="186"/>
      <c r="O144" s="238" t="str">
        <f t="shared" si="19"/>
        <v/>
      </c>
      <c r="P144" s="238" t="str">
        <f t="shared" si="24"/>
        <v/>
      </c>
      <c r="Q144" s="238" t="str">
        <f t="shared" si="20"/>
        <v/>
      </c>
      <c r="R144" s="238" t="str">
        <f t="shared" si="21"/>
        <v/>
      </c>
      <c r="S144" s="238" t="str">
        <f t="shared" si="25"/>
        <v/>
      </c>
      <c r="T144" s="401" t="str">
        <f t="shared" si="26"/>
        <v/>
      </c>
      <c r="U144" s="401" t="str">
        <f t="shared" si="22"/>
        <v/>
      </c>
      <c r="V144" s="394" t="str">
        <f t="shared" si="23"/>
        <v/>
      </c>
    </row>
    <row r="145" spans="1:22">
      <c r="A145" s="6">
        <v>133</v>
      </c>
      <c r="B145" s="239" t="str">
        <f>IF(OR(F145=0,F145=""),"",'DAFTAR PELAJAR'!B140)</f>
        <v/>
      </c>
      <c r="C145" s="240" t="str">
        <f>IF(OR(F145=0,F145=""),"",'DAFTAR PELAJAR'!C140)</f>
        <v/>
      </c>
      <c r="D145" s="241" t="str">
        <f>IF(OR(F145=0,F145=""),"",'DAFTAR PELAJAR'!D140)</f>
        <v/>
      </c>
      <c r="E145" s="240" t="str">
        <f>IF(OR(F145=0,F145=""),"",'DAFTAR PELAJAR'!E140)</f>
        <v/>
      </c>
      <c r="F145" s="242" t="str">
        <f>IF(OR('DAFTAR PELAJAR'!J140=0,'DAFTAR PELAJAR'!J140=""),"",'DAFTAR PELAJAR'!J140)</f>
        <v/>
      </c>
      <c r="G145" s="224" t="str">
        <f>IFERROR('RUMUSAN (PB)'!AC144,"")</f>
        <v/>
      </c>
      <c r="H145" s="140"/>
      <c r="I145" s="138"/>
      <c r="J145" s="138"/>
      <c r="K145" s="237" t="str">
        <f t="shared" si="18"/>
        <v/>
      </c>
      <c r="L145" s="185"/>
      <c r="M145" s="138"/>
      <c r="N145" s="186"/>
      <c r="O145" s="238" t="str">
        <f t="shared" si="19"/>
        <v/>
      </c>
      <c r="P145" s="238" t="str">
        <f t="shared" si="24"/>
        <v/>
      </c>
      <c r="Q145" s="238" t="str">
        <f t="shared" si="20"/>
        <v/>
      </c>
      <c r="R145" s="238" t="str">
        <f t="shared" si="21"/>
        <v/>
      </c>
      <c r="S145" s="238" t="str">
        <f t="shared" si="25"/>
        <v/>
      </c>
      <c r="T145" s="401" t="str">
        <f t="shared" si="26"/>
        <v/>
      </c>
      <c r="U145" s="401" t="str">
        <f t="shared" si="22"/>
        <v/>
      </c>
      <c r="V145" s="394" t="str">
        <f t="shared" si="23"/>
        <v/>
      </c>
    </row>
    <row r="146" spans="1:22">
      <c r="A146" s="6">
        <v>134</v>
      </c>
      <c r="B146" s="239" t="str">
        <f>IF(OR(F146=0,F146=""),"",'DAFTAR PELAJAR'!B141)</f>
        <v/>
      </c>
      <c r="C146" s="240" t="str">
        <f>IF(OR(F146=0,F146=""),"",'DAFTAR PELAJAR'!C141)</f>
        <v/>
      </c>
      <c r="D146" s="241" t="str">
        <f>IF(OR(F146=0,F146=""),"",'DAFTAR PELAJAR'!D141)</f>
        <v/>
      </c>
      <c r="E146" s="240" t="str">
        <f>IF(OR(F146=0,F146=""),"",'DAFTAR PELAJAR'!E141)</f>
        <v/>
      </c>
      <c r="F146" s="242" t="str">
        <f>IF(OR('DAFTAR PELAJAR'!J141=0,'DAFTAR PELAJAR'!J141=""),"",'DAFTAR PELAJAR'!J141)</f>
        <v/>
      </c>
      <c r="G146" s="224" t="str">
        <f>IFERROR('RUMUSAN (PB)'!AC145,"")</f>
        <v/>
      </c>
      <c r="H146" s="140"/>
      <c r="I146" s="138"/>
      <c r="J146" s="138"/>
      <c r="K146" s="237" t="str">
        <f t="shared" si="18"/>
        <v/>
      </c>
      <c r="L146" s="185"/>
      <c r="M146" s="138"/>
      <c r="N146" s="186"/>
      <c r="O146" s="238" t="str">
        <f t="shared" si="19"/>
        <v/>
      </c>
      <c r="P146" s="238" t="str">
        <f t="shared" si="24"/>
        <v/>
      </c>
      <c r="Q146" s="238" t="str">
        <f t="shared" si="20"/>
        <v/>
      </c>
      <c r="R146" s="238" t="str">
        <f t="shared" si="21"/>
        <v/>
      </c>
      <c r="S146" s="238" t="str">
        <f t="shared" si="25"/>
        <v/>
      </c>
      <c r="T146" s="401" t="str">
        <f t="shared" si="26"/>
        <v/>
      </c>
      <c r="U146" s="401" t="str">
        <f t="shared" si="22"/>
        <v/>
      </c>
      <c r="V146" s="394" t="str">
        <f t="shared" si="23"/>
        <v/>
      </c>
    </row>
    <row r="147" spans="1:22">
      <c r="A147" s="6">
        <v>135</v>
      </c>
      <c r="B147" s="239" t="str">
        <f>IF(OR(F147=0,F147=""),"",'DAFTAR PELAJAR'!B142)</f>
        <v/>
      </c>
      <c r="C147" s="240" t="str">
        <f>IF(OR(F147=0,F147=""),"",'DAFTAR PELAJAR'!C142)</f>
        <v/>
      </c>
      <c r="D147" s="241" t="str">
        <f>IF(OR(F147=0,F147=""),"",'DAFTAR PELAJAR'!D142)</f>
        <v/>
      </c>
      <c r="E147" s="240" t="str">
        <f>IF(OR(F147=0,F147=""),"",'DAFTAR PELAJAR'!E142)</f>
        <v/>
      </c>
      <c r="F147" s="242" t="str">
        <f>IF(OR('DAFTAR PELAJAR'!J142=0,'DAFTAR PELAJAR'!J142=""),"",'DAFTAR PELAJAR'!J142)</f>
        <v/>
      </c>
      <c r="G147" s="224" t="str">
        <f>IFERROR('RUMUSAN (PB)'!AC146,"")</f>
        <v/>
      </c>
      <c r="H147" s="140"/>
      <c r="I147" s="138"/>
      <c r="J147" s="138"/>
      <c r="K147" s="237" t="str">
        <f t="shared" si="18"/>
        <v/>
      </c>
      <c r="L147" s="185"/>
      <c r="M147" s="138"/>
      <c r="N147" s="186"/>
      <c r="O147" s="238" t="str">
        <f t="shared" si="19"/>
        <v/>
      </c>
      <c r="P147" s="238" t="str">
        <f t="shared" si="24"/>
        <v/>
      </c>
      <c r="Q147" s="238" t="str">
        <f t="shared" si="20"/>
        <v/>
      </c>
      <c r="R147" s="238" t="str">
        <f t="shared" si="21"/>
        <v/>
      </c>
      <c r="S147" s="238" t="str">
        <f t="shared" si="25"/>
        <v/>
      </c>
      <c r="T147" s="401" t="str">
        <f t="shared" si="26"/>
        <v/>
      </c>
      <c r="U147" s="401" t="str">
        <f t="shared" si="22"/>
        <v/>
      </c>
      <c r="V147" s="394" t="str">
        <f t="shared" si="23"/>
        <v/>
      </c>
    </row>
    <row r="148" spans="1:22">
      <c r="A148" s="6">
        <v>136</v>
      </c>
      <c r="B148" s="239" t="str">
        <f>IF(OR(F148=0,F148=""),"",'DAFTAR PELAJAR'!B143)</f>
        <v/>
      </c>
      <c r="C148" s="240" t="str">
        <f>IF(OR(F148=0,F148=""),"",'DAFTAR PELAJAR'!C143)</f>
        <v/>
      </c>
      <c r="D148" s="241" t="str">
        <f>IF(OR(F148=0,F148=""),"",'DAFTAR PELAJAR'!D143)</f>
        <v/>
      </c>
      <c r="E148" s="240" t="str">
        <f>IF(OR(F148=0,F148=""),"",'DAFTAR PELAJAR'!E143)</f>
        <v/>
      </c>
      <c r="F148" s="242" t="str">
        <f>IF(OR('DAFTAR PELAJAR'!J143=0,'DAFTAR PELAJAR'!J143=""),"",'DAFTAR PELAJAR'!J143)</f>
        <v/>
      </c>
      <c r="G148" s="224" t="str">
        <f>IFERROR('RUMUSAN (PB)'!AC147,"")</f>
        <v/>
      </c>
      <c r="H148" s="140"/>
      <c r="I148" s="138"/>
      <c r="J148" s="138"/>
      <c r="K148" s="237" t="str">
        <f t="shared" si="18"/>
        <v/>
      </c>
      <c r="L148" s="185"/>
      <c r="M148" s="138"/>
      <c r="N148" s="186"/>
      <c r="O148" s="238" t="str">
        <f t="shared" si="19"/>
        <v/>
      </c>
      <c r="P148" s="238" t="str">
        <f t="shared" si="24"/>
        <v/>
      </c>
      <c r="Q148" s="238" t="str">
        <f t="shared" si="20"/>
        <v/>
      </c>
      <c r="R148" s="238" t="str">
        <f t="shared" si="21"/>
        <v/>
      </c>
      <c r="S148" s="238" t="str">
        <f t="shared" si="25"/>
        <v/>
      </c>
      <c r="T148" s="401" t="str">
        <f t="shared" si="26"/>
        <v/>
      </c>
      <c r="U148" s="401" t="str">
        <f t="shared" si="22"/>
        <v/>
      </c>
      <c r="V148" s="394" t="str">
        <f t="shared" si="23"/>
        <v/>
      </c>
    </row>
    <row r="149" spans="1:22">
      <c r="A149" s="6">
        <v>137</v>
      </c>
      <c r="B149" s="239" t="str">
        <f>IF(OR(F149=0,F149=""),"",'DAFTAR PELAJAR'!B144)</f>
        <v/>
      </c>
      <c r="C149" s="240" t="str">
        <f>IF(OR(F149=0,F149=""),"",'DAFTAR PELAJAR'!C144)</f>
        <v/>
      </c>
      <c r="D149" s="241" t="str">
        <f>IF(OR(F149=0,F149=""),"",'DAFTAR PELAJAR'!D144)</f>
        <v/>
      </c>
      <c r="E149" s="240" t="str">
        <f>IF(OR(F149=0,F149=""),"",'DAFTAR PELAJAR'!E144)</f>
        <v/>
      </c>
      <c r="F149" s="242" t="str">
        <f>IF(OR('DAFTAR PELAJAR'!J144=0,'DAFTAR PELAJAR'!J144=""),"",'DAFTAR PELAJAR'!J144)</f>
        <v/>
      </c>
      <c r="G149" s="224" t="str">
        <f>IFERROR('RUMUSAN (PB)'!AC148,"")</f>
        <v/>
      </c>
      <c r="H149" s="140"/>
      <c r="I149" s="138"/>
      <c r="J149" s="138"/>
      <c r="K149" s="237" t="str">
        <f t="shared" si="18"/>
        <v/>
      </c>
      <c r="L149" s="185"/>
      <c r="M149" s="138"/>
      <c r="N149" s="186"/>
      <c r="O149" s="238" t="str">
        <f t="shared" si="19"/>
        <v/>
      </c>
      <c r="P149" s="238" t="str">
        <f t="shared" si="24"/>
        <v/>
      </c>
      <c r="Q149" s="238" t="str">
        <f t="shared" si="20"/>
        <v/>
      </c>
      <c r="R149" s="238" t="str">
        <f t="shared" si="21"/>
        <v/>
      </c>
      <c r="S149" s="238" t="str">
        <f t="shared" si="25"/>
        <v/>
      </c>
      <c r="T149" s="401" t="str">
        <f t="shared" si="26"/>
        <v/>
      </c>
      <c r="U149" s="401" t="str">
        <f t="shared" si="22"/>
        <v/>
      </c>
      <c r="V149" s="394" t="str">
        <f t="shared" si="23"/>
        <v/>
      </c>
    </row>
    <row r="150" spans="1:22">
      <c r="A150" s="6">
        <v>138</v>
      </c>
      <c r="B150" s="239" t="str">
        <f>IF(OR(F150=0,F150=""),"",'DAFTAR PELAJAR'!B145)</f>
        <v/>
      </c>
      <c r="C150" s="240" t="str">
        <f>IF(OR(F150=0,F150=""),"",'DAFTAR PELAJAR'!C145)</f>
        <v/>
      </c>
      <c r="D150" s="241" t="str">
        <f>IF(OR(F150=0,F150=""),"",'DAFTAR PELAJAR'!D145)</f>
        <v/>
      </c>
      <c r="E150" s="240" t="str">
        <f>IF(OR(F150=0,F150=""),"",'DAFTAR PELAJAR'!E145)</f>
        <v/>
      </c>
      <c r="F150" s="242" t="str">
        <f>IF(OR('DAFTAR PELAJAR'!J145=0,'DAFTAR PELAJAR'!J145=""),"",'DAFTAR PELAJAR'!J145)</f>
        <v/>
      </c>
      <c r="G150" s="224" t="str">
        <f>IFERROR('RUMUSAN (PB)'!AC149,"")</f>
        <v/>
      </c>
      <c r="H150" s="140"/>
      <c r="I150" s="138"/>
      <c r="J150" s="138"/>
      <c r="K150" s="237" t="str">
        <f t="shared" si="18"/>
        <v/>
      </c>
      <c r="L150" s="185"/>
      <c r="M150" s="138"/>
      <c r="N150" s="186"/>
      <c r="O150" s="238" t="str">
        <f t="shared" si="19"/>
        <v/>
      </c>
      <c r="P150" s="238" t="str">
        <f t="shared" si="24"/>
        <v/>
      </c>
      <c r="Q150" s="238" t="str">
        <f t="shared" si="20"/>
        <v/>
      </c>
      <c r="R150" s="238" t="str">
        <f t="shared" si="21"/>
        <v/>
      </c>
      <c r="S150" s="238" t="str">
        <f t="shared" si="25"/>
        <v/>
      </c>
      <c r="T150" s="401" t="str">
        <f t="shared" si="26"/>
        <v/>
      </c>
      <c r="U150" s="401" t="str">
        <f t="shared" si="22"/>
        <v/>
      </c>
      <c r="V150" s="394" t="str">
        <f t="shared" si="23"/>
        <v/>
      </c>
    </row>
    <row r="151" spans="1:22">
      <c r="A151" s="6">
        <v>139</v>
      </c>
      <c r="B151" s="239" t="str">
        <f>IF(OR(F151=0,F151=""),"",'DAFTAR PELAJAR'!B146)</f>
        <v/>
      </c>
      <c r="C151" s="240" t="str">
        <f>IF(OR(F151=0,F151=""),"",'DAFTAR PELAJAR'!C146)</f>
        <v/>
      </c>
      <c r="D151" s="241" t="str">
        <f>IF(OR(F151=0,F151=""),"",'DAFTAR PELAJAR'!D146)</f>
        <v/>
      </c>
      <c r="E151" s="240" t="str">
        <f>IF(OR(F151=0,F151=""),"",'DAFTAR PELAJAR'!E146)</f>
        <v/>
      </c>
      <c r="F151" s="242" t="str">
        <f>IF(OR('DAFTAR PELAJAR'!J146=0,'DAFTAR PELAJAR'!J146=""),"",'DAFTAR PELAJAR'!J146)</f>
        <v/>
      </c>
      <c r="G151" s="224" t="str">
        <f>IFERROR('RUMUSAN (PB)'!AC150,"")</f>
        <v/>
      </c>
      <c r="H151" s="140"/>
      <c r="I151" s="138"/>
      <c r="J151" s="138"/>
      <c r="K151" s="237" t="str">
        <f t="shared" si="18"/>
        <v/>
      </c>
      <c r="L151" s="185"/>
      <c r="M151" s="138"/>
      <c r="N151" s="186"/>
      <c r="O151" s="238" t="str">
        <f t="shared" si="19"/>
        <v/>
      </c>
      <c r="P151" s="238" t="str">
        <f t="shared" si="24"/>
        <v/>
      </c>
      <c r="Q151" s="238" t="str">
        <f t="shared" si="20"/>
        <v/>
      </c>
      <c r="R151" s="238" t="str">
        <f t="shared" si="21"/>
        <v/>
      </c>
      <c r="S151" s="238" t="str">
        <f t="shared" si="25"/>
        <v/>
      </c>
      <c r="T151" s="401" t="str">
        <f t="shared" si="26"/>
        <v/>
      </c>
      <c r="U151" s="401" t="str">
        <f t="shared" si="22"/>
        <v/>
      </c>
      <c r="V151" s="394" t="str">
        <f t="shared" si="23"/>
        <v/>
      </c>
    </row>
    <row r="152" spans="1:22">
      <c r="A152" s="6">
        <v>140</v>
      </c>
      <c r="B152" s="239" t="str">
        <f>IF(OR(F152=0,F152=""),"",'DAFTAR PELAJAR'!B147)</f>
        <v/>
      </c>
      <c r="C152" s="240" t="str">
        <f>IF(OR(F152=0,F152=""),"",'DAFTAR PELAJAR'!C147)</f>
        <v/>
      </c>
      <c r="D152" s="241" t="str">
        <f>IF(OR(F152=0,F152=""),"",'DAFTAR PELAJAR'!D147)</f>
        <v/>
      </c>
      <c r="E152" s="240" t="str">
        <f>IF(OR(F152=0,F152=""),"",'DAFTAR PELAJAR'!E147)</f>
        <v/>
      </c>
      <c r="F152" s="242" t="str">
        <f>IF(OR('DAFTAR PELAJAR'!J147=0,'DAFTAR PELAJAR'!J147=""),"",'DAFTAR PELAJAR'!J147)</f>
        <v/>
      </c>
      <c r="G152" s="224" t="str">
        <f>IFERROR('RUMUSAN (PB)'!AC151,"")</f>
        <v/>
      </c>
      <c r="H152" s="140"/>
      <c r="I152" s="138"/>
      <c r="J152" s="138"/>
      <c r="K152" s="237" t="str">
        <f t="shared" si="18"/>
        <v/>
      </c>
      <c r="L152" s="185"/>
      <c r="M152" s="138"/>
      <c r="N152" s="186"/>
      <c r="O152" s="238" t="str">
        <f t="shared" si="19"/>
        <v/>
      </c>
      <c r="P152" s="238" t="str">
        <f t="shared" si="24"/>
        <v/>
      </c>
      <c r="Q152" s="238" t="str">
        <f t="shared" si="20"/>
        <v/>
      </c>
      <c r="R152" s="238" t="str">
        <f t="shared" si="21"/>
        <v/>
      </c>
      <c r="S152" s="238" t="str">
        <f t="shared" si="25"/>
        <v/>
      </c>
      <c r="T152" s="401" t="str">
        <f t="shared" si="26"/>
        <v/>
      </c>
      <c r="U152" s="401" t="str">
        <f t="shared" si="22"/>
        <v/>
      </c>
      <c r="V152" s="394" t="str">
        <f t="shared" si="23"/>
        <v/>
      </c>
    </row>
    <row r="153" spans="1:22">
      <c r="A153" s="6">
        <v>141</v>
      </c>
      <c r="B153" s="239" t="str">
        <f>IF(OR(F153=0,F153=""),"",'DAFTAR PELAJAR'!B148)</f>
        <v/>
      </c>
      <c r="C153" s="240" t="str">
        <f>IF(OR(F153=0,F153=""),"",'DAFTAR PELAJAR'!C148)</f>
        <v/>
      </c>
      <c r="D153" s="241" t="str">
        <f>IF(OR(F153=0,F153=""),"",'DAFTAR PELAJAR'!D148)</f>
        <v/>
      </c>
      <c r="E153" s="240" t="str">
        <f>IF(OR(F153=0,F153=""),"",'DAFTAR PELAJAR'!E148)</f>
        <v/>
      </c>
      <c r="F153" s="242" t="str">
        <f>IF(OR('DAFTAR PELAJAR'!J148=0,'DAFTAR PELAJAR'!J148=""),"",'DAFTAR PELAJAR'!J148)</f>
        <v/>
      </c>
      <c r="G153" s="224" t="str">
        <f>IFERROR('RUMUSAN (PB)'!AC152,"")</f>
        <v/>
      </c>
      <c r="H153" s="140"/>
      <c r="I153" s="138"/>
      <c r="J153" s="138"/>
      <c r="K153" s="237" t="str">
        <f t="shared" si="18"/>
        <v/>
      </c>
      <c r="L153" s="185"/>
      <c r="M153" s="138"/>
      <c r="N153" s="186"/>
      <c r="O153" s="238" t="str">
        <f t="shared" si="19"/>
        <v/>
      </c>
      <c r="P153" s="238" t="str">
        <f t="shared" si="24"/>
        <v/>
      </c>
      <c r="Q153" s="238" t="str">
        <f t="shared" si="20"/>
        <v/>
      </c>
      <c r="R153" s="238" t="str">
        <f t="shared" si="21"/>
        <v/>
      </c>
      <c r="S153" s="238" t="str">
        <f t="shared" si="25"/>
        <v/>
      </c>
      <c r="T153" s="401" t="str">
        <f t="shared" si="26"/>
        <v/>
      </c>
      <c r="U153" s="401" t="str">
        <f t="shared" si="22"/>
        <v/>
      </c>
      <c r="V153" s="394" t="str">
        <f t="shared" si="23"/>
        <v/>
      </c>
    </row>
    <row r="154" spans="1:22">
      <c r="A154" s="6">
        <v>142</v>
      </c>
      <c r="B154" s="239" t="str">
        <f>IF(OR(F154=0,F154=""),"",'DAFTAR PELAJAR'!B149)</f>
        <v/>
      </c>
      <c r="C154" s="240" t="str">
        <f>IF(OR(F154=0,F154=""),"",'DAFTAR PELAJAR'!C149)</f>
        <v/>
      </c>
      <c r="D154" s="241" t="str">
        <f>IF(OR(F154=0,F154=""),"",'DAFTAR PELAJAR'!D149)</f>
        <v/>
      </c>
      <c r="E154" s="240" t="str">
        <f>IF(OR(F154=0,F154=""),"",'DAFTAR PELAJAR'!E149)</f>
        <v/>
      </c>
      <c r="F154" s="242" t="str">
        <f>IF(OR('DAFTAR PELAJAR'!J149=0,'DAFTAR PELAJAR'!J149=""),"",'DAFTAR PELAJAR'!J149)</f>
        <v/>
      </c>
      <c r="G154" s="224" t="str">
        <f>IFERROR('RUMUSAN (PB)'!AC153,"")</f>
        <v/>
      </c>
      <c r="H154" s="140"/>
      <c r="I154" s="138"/>
      <c r="J154" s="138"/>
      <c r="K154" s="237" t="str">
        <f t="shared" si="18"/>
        <v/>
      </c>
      <c r="L154" s="185"/>
      <c r="M154" s="138"/>
      <c r="N154" s="186"/>
      <c r="O154" s="238" t="str">
        <f t="shared" si="19"/>
        <v/>
      </c>
      <c r="P154" s="238" t="str">
        <f t="shared" si="24"/>
        <v/>
      </c>
      <c r="Q154" s="238" t="str">
        <f t="shared" si="20"/>
        <v/>
      </c>
      <c r="R154" s="238" t="str">
        <f t="shared" si="21"/>
        <v/>
      </c>
      <c r="S154" s="238" t="str">
        <f t="shared" si="25"/>
        <v/>
      </c>
      <c r="T154" s="401" t="str">
        <f t="shared" si="26"/>
        <v/>
      </c>
      <c r="U154" s="401" t="str">
        <f t="shared" si="22"/>
        <v/>
      </c>
      <c r="V154" s="394" t="str">
        <f t="shared" si="23"/>
        <v/>
      </c>
    </row>
    <row r="155" spans="1:22">
      <c r="A155" s="6">
        <v>143</v>
      </c>
      <c r="B155" s="239" t="str">
        <f>IF(OR(F155=0,F155=""),"",'DAFTAR PELAJAR'!B150)</f>
        <v/>
      </c>
      <c r="C155" s="240" t="str">
        <f>IF(OR(F155=0,F155=""),"",'DAFTAR PELAJAR'!C150)</f>
        <v/>
      </c>
      <c r="D155" s="241" t="str">
        <f>IF(OR(F155=0,F155=""),"",'DAFTAR PELAJAR'!D150)</f>
        <v/>
      </c>
      <c r="E155" s="240" t="str">
        <f>IF(OR(F155=0,F155=""),"",'DAFTAR PELAJAR'!E150)</f>
        <v/>
      </c>
      <c r="F155" s="242" t="str">
        <f>IF(OR('DAFTAR PELAJAR'!J150=0,'DAFTAR PELAJAR'!J150=""),"",'DAFTAR PELAJAR'!J150)</f>
        <v/>
      </c>
      <c r="G155" s="224" t="str">
        <f>IFERROR('RUMUSAN (PB)'!AC154,"")</f>
        <v/>
      </c>
      <c r="H155" s="140"/>
      <c r="I155" s="138"/>
      <c r="J155" s="138"/>
      <c r="K155" s="237" t="str">
        <f t="shared" si="18"/>
        <v/>
      </c>
      <c r="L155" s="185"/>
      <c r="M155" s="138"/>
      <c r="N155" s="186"/>
      <c r="O155" s="238" t="str">
        <f t="shared" si="19"/>
        <v/>
      </c>
      <c r="P155" s="238" t="str">
        <f t="shared" si="24"/>
        <v/>
      </c>
      <c r="Q155" s="238" t="str">
        <f t="shared" si="20"/>
        <v/>
      </c>
      <c r="R155" s="238" t="str">
        <f t="shared" si="21"/>
        <v/>
      </c>
      <c r="S155" s="238" t="str">
        <f t="shared" si="25"/>
        <v/>
      </c>
      <c r="T155" s="401" t="str">
        <f t="shared" si="26"/>
        <v/>
      </c>
      <c r="U155" s="401" t="str">
        <f t="shared" si="22"/>
        <v/>
      </c>
      <c r="V155" s="394" t="str">
        <f t="shared" si="23"/>
        <v/>
      </c>
    </row>
    <row r="156" spans="1:22">
      <c r="A156" s="6">
        <v>144</v>
      </c>
      <c r="B156" s="239" t="str">
        <f>IF(OR(F156=0,F156=""),"",'DAFTAR PELAJAR'!B151)</f>
        <v/>
      </c>
      <c r="C156" s="240" t="str">
        <f>IF(OR(F156=0,F156=""),"",'DAFTAR PELAJAR'!C151)</f>
        <v/>
      </c>
      <c r="D156" s="241" t="str">
        <f>IF(OR(F156=0,F156=""),"",'DAFTAR PELAJAR'!D151)</f>
        <v/>
      </c>
      <c r="E156" s="240" t="str">
        <f>IF(OR(F156=0,F156=""),"",'DAFTAR PELAJAR'!E151)</f>
        <v/>
      </c>
      <c r="F156" s="242" t="str">
        <f>IF(OR('DAFTAR PELAJAR'!J151=0,'DAFTAR PELAJAR'!J151=""),"",'DAFTAR PELAJAR'!J151)</f>
        <v/>
      </c>
      <c r="G156" s="224" t="str">
        <f>IFERROR('RUMUSAN (PB)'!AC155,"")</f>
        <v/>
      </c>
      <c r="H156" s="140"/>
      <c r="I156" s="138"/>
      <c r="J156" s="138"/>
      <c r="K156" s="237" t="str">
        <f t="shared" si="18"/>
        <v/>
      </c>
      <c r="L156" s="185"/>
      <c r="M156" s="138"/>
      <c r="N156" s="186"/>
      <c r="O156" s="238" t="str">
        <f t="shared" si="19"/>
        <v/>
      </c>
      <c r="P156" s="238" t="str">
        <f t="shared" si="24"/>
        <v/>
      </c>
      <c r="Q156" s="238" t="str">
        <f t="shared" si="20"/>
        <v/>
      </c>
      <c r="R156" s="238" t="str">
        <f t="shared" si="21"/>
        <v/>
      </c>
      <c r="S156" s="238" t="str">
        <f t="shared" si="25"/>
        <v/>
      </c>
      <c r="T156" s="401" t="str">
        <f t="shared" si="26"/>
        <v/>
      </c>
      <c r="U156" s="401" t="str">
        <f t="shared" si="22"/>
        <v/>
      </c>
      <c r="V156" s="394" t="str">
        <f t="shared" si="23"/>
        <v/>
      </c>
    </row>
    <row r="157" spans="1:22">
      <c r="A157" s="6">
        <v>145</v>
      </c>
      <c r="B157" s="239" t="str">
        <f>IF(OR(F157=0,F157=""),"",'DAFTAR PELAJAR'!B152)</f>
        <v/>
      </c>
      <c r="C157" s="240" t="str">
        <f>IF(OR(F157=0,F157=""),"",'DAFTAR PELAJAR'!C152)</f>
        <v/>
      </c>
      <c r="D157" s="241" t="str">
        <f>IF(OR(F157=0,F157=""),"",'DAFTAR PELAJAR'!D152)</f>
        <v/>
      </c>
      <c r="E157" s="240" t="str">
        <f>IF(OR(F157=0,F157=""),"",'DAFTAR PELAJAR'!E152)</f>
        <v/>
      </c>
      <c r="F157" s="242" t="str">
        <f>IF(OR('DAFTAR PELAJAR'!J152=0,'DAFTAR PELAJAR'!J152=""),"",'DAFTAR PELAJAR'!J152)</f>
        <v/>
      </c>
      <c r="G157" s="224" t="str">
        <f>IFERROR('RUMUSAN (PB)'!AC156,"")</f>
        <v/>
      </c>
      <c r="H157" s="140"/>
      <c r="I157" s="138"/>
      <c r="J157" s="138"/>
      <c r="K157" s="237" t="str">
        <f t="shared" si="18"/>
        <v/>
      </c>
      <c r="L157" s="185"/>
      <c r="M157" s="138"/>
      <c r="N157" s="186"/>
      <c r="O157" s="238" t="str">
        <f t="shared" si="19"/>
        <v/>
      </c>
      <c r="P157" s="238" t="str">
        <f t="shared" si="24"/>
        <v/>
      </c>
      <c r="Q157" s="238" t="str">
        <f t="shared" si="20"/>
        <v/>
      </c>
      <c r="R157" s="238" t="str">
        <f t="shared" si="21"/>
        <v/>
      </c>
      <c r="S157" s="238" t="str">
        <f t="shared" si="25"/>
        <v/>
      </c>
      <c r="T157" s="401" t="str">
        <f t="shared" si="26"/>
        <v/>
      </c>
      <c r="U157" s="401" t="str">
        <f t="shared" si="22"/>
        <v/>
      </c>
      <c r="V157" s="394" t="str">
        <f t="shared" si="23"/>
        <v/>
      </c>
    </row>
    <row r="158" spans="1:22">
      <c r="A158" s="6">
        <v>146</v>
      </c>
      <c r="B158" s="239" t="str">
        <f>IF(OR(F158=0,F158=""),"",'DAFTAR PELAJAR'!B153)</f>
        <v/>
      </c>
      <c r="C158" s="240" t="str">
        <f>IF(OR(F158=0,F158=""),"",'DAFTAR PELAJAR'!C153)</f>
        <v/>
      </c>
      <c r="D158" s="241" t="str">
        <f>IF(OR(F158=0,F158=""),"",'DAFTAR PELAJAR'!D153)</f>
        <v/>
      </c>
      <c r="E158" s="240" t="str">
        <f>IF(OR(F158=0,F158=""),"",'DAFTAR PELAJAR'!E153)</f>
        <v/>
      </c>
      <c r="F158" s="242" t="str">
        <f>IF(OR('DAFTAR PELAJAR'!J153=0,'DAFTAR PELAJAR'!J153=""),"",'DAFTAR PELAJAR'!J153)</f>
        <v/>
      </c>
      <c r="G158" s="224" t="str">
        <f>IFERROR('RUMUSAN (PB)'!AC157,"")</f>
        <v/>
      </c>
      <c r="H158" s="140"/>
      <c r="I158" s="138"/>
      <c r="J158" s="138"/>
      <c r="K158" s="237" t="str">
        <f t="shared" si="18"/>
        <v/>
      </c>
      <c r="L158" s="185"/>
      <c r="M158" s="138"/>
      <c r="N158" s="186"/>
      <c r="O158" s="238" t="str">
        <f t="shared" si="19"/>
        <v/>
      </c>
      <c r="P158" s="238" t="str">
        <f t="shared" si="24"/>
        <v/>
      </c>
      <c r="Q158" s="238" t="str">
        <f t="shared" si="20"/>
        <v/>
      </c>
      <c r="R158" s="238" t="str">
        <f t="shared" si="21"/>
        <v/>
      </c>
      <c r="S158" s="238" t="str">
        <f t="shared" si="25"/>
        <v/>
      </c>
      <c r="T158" s="401" t="str">
        <f t="shared" si="26"/>
        <v/>
      </c>
      <c r="U158" s="401" t="str">
        <f t="shared" si="22"/>
        <v/>
      </c>
      <c r="V158" s="394" t="str">
        <f t="shared" si="23"/>
        <v/>
      </c>
    </row>
    <row r="159" spans="1:22">
      <c r="A159" s="6">
        <v>147</v>
      </c>
      <c r="B159" s="239" t="str">
        <f>IF(OR(F159=0,F159=""),"",'DAFTAR PELAJAR'!B154)</f>
        <v/>
      </c>
      <c r="C159" s="240" t="str">
        <f>IF(OR(F159=0,F159=""),"",'DAFTAR PELAJAR'!C154)</f>
        <v/>
      </c>
      <c r="D159" s="241" t="str">
        <f>IF(OR(F159=0,F159=""),"",'DAFTAR PELAJAR'!D154)</f>
        <v/>
      </c>
      <c r="E159" s="240" t="str">
        <f>IF(OR(F159=0,F159=""),"",'DAFTAR PELAJAR'!E154)</f>
        <v/>
      </c>
      <c r="F159" s="242" t="str">
        <f>IF(OR('DAFTAR PELAJAR'!J154=0,'DAFTAR PELAJAR'!J154=""),"",'DAFTAR PELAJAR'!J154)</f>
        <v/>
      </c>
      <c r="G159" s="224" t="str">
        <f>IFERROR('RUMUSAN (PB)'!AC158,"")</f>
        <v/>
      </c>
      <c r="H159" s="140"/>
      <c r="I159" s="138"/>
      <c r="J159" s="138"/>
      <c r="K159" s="237" t="str">
        <f t="shared" si="18"/>
        <v/>
      </c>
      <c r="L159" s="185"/>
      <c r="M159" s="138"/>
      <c r="N159" s="186"/>
      <c r="O159" s="238" t="str">
        <f t="shared" si="19"/>
        <v/>
      </c>
      <c r="P159" s="238" t="str">
        <f t="shared" si="24"/>
        <v/>
      </c>
      <c r="Q159" s="238" t="str">
        <f t="shared" si="20"/>
        <v/>
      </c>
      <c r="R159" s="238" t="str">
        <f t="shared" si="21"/>
        <v/>
      </c>
      <c r="S159" s="238" t="str">
        <f t="shared" si="25"/>
        <v/>
      </c>
      <c r="T159" s="401" t="str">
        <f t="shared" si="26"/>
        <v/>
      </c>
      <c r="U159" s="401" t="str">
        <f t="shared" si="22"/>
        <v/>
      </c>
      <c r="V159" s="394" t="str">
        <f t="shared" si="23"/>
        <v/>
      </c>
    </row>
    <row r="160" spans="1:22">
      <c r="A160" s="6">
        <v>148</v>
      </c>
      <c r="B160" s="239" t="str">
        <f>IF(OR(F160=0,F160=""),"",'DAFTAR PELAJAR'!B155)</f>
        <v/>
      </c>
      <c r="C160" s="240" t="str">
        <f>IF(OR(F160=0,F160=""),"",'DAFTAR PELAJAR'!C155)</f>
        <v/>
      </c>
      <c r="D160" s="241" t="str">
        <f>IF(OR(F160=0,F160=""),"",'DAFTAR PELAJAR'!D155)</f>
        <v/>
      </c>
      <c r="E160" s="240" t="str">
        <f>IF(OR(F160=0,F160=""),"",'DAFTAR PELAJAR'!E155)</f>
        <v/>
      </c>
      <c r="F160" s="242" t="str">
        <f>IF(OR('DAFTAR PELAJAR'!J155=0,'DAFTAR PELAJAR'!J155=""),"",'DAFTAR PELAJAR'!J155)</f>
        <v/>
      </c>
      <c r="G160" s="224" t="str">
        <f>IFERROR('RUMUSAN (PB)'!AC159,"")</f>
        <v/>
      </c>
      <c r="H160" s="140"/>
      <c r="I160" s="138"/>
      <c r="J160" s="138"/>
      <c r="K160" s="237" t="str">
        <f t="shared" si="18"/>
        <v/>
      </c>
      <c r="L160" s="185"/>
      <c r="M160" s="138"/>
      <c r="N160" s="186"/>
      <c r="O160" s="238" t="str">
        <f t="shared" si="19"/>
        <v/>
      </c>
      <c r="P160" s="238" t="str">
        <f t="shared" si="24"/>
        <v/>
      </c>
      <c r="Q160" s="238" t="str">
        <f t="shared" si="20"/>
        <v/>
      </c>
      <c r="R160" s="238" t="str">
        <f t="shared" si="21"/>
        <v/>
      </c>
      <c r="S160" s="238" t="str">
        <f t="shared" si="25"/>
        <v/>
      </c>
      <c r="T160" s="401" t="str">
        <f t="shared" si="26"/>
        <v/>
      </c>
      <c r="U160" s="401" t="str">
        <f t="shared" si="22"/>
        <v/>
      </c>
      <c r="V160" s="394" t="str">
        <f t="shared" si="23"/>
        <v/>
      </c>
    </row>
    <row r="161" spans="1:22">
      <c r="A161" s="6">
        <v>149</v>
      </c>
      <c r="B161" s="239" t="str">
        <f>IF(OR(F161=0,F161=""),"",'DAFTAR PELAJAR'!B156)</f>
        <v/>
      </c>
      <c r="C161" s="240" t="str">
        <f>IF(OR(F161=0,F161=""),"",'DAFTAR PELAJAR'!C156)</f>
        <v/>
      </c>
      <c r="D161" s="241" t="str">
        <f>IF(OR(F161=0,F161=""),"",'DAFTAR PELAJAR'!D156)</f>
        <v/>
      </c>
      <c r="E161" s="240" t="str">
        <f>IF(OR(F161=0,F161=""),"",'DAFTAR PELAJAR'!E156)</f>
        <v/>
      </c>
      <c r="F161" s="242" t="str">
        <f>IF(OR('DAFTAR PELAJAR'!J156=0,'DAFTAR PELAJAR'!J156=""),"",'DAFTAR PELAJAR'!J156)</f>
        <v/>
      </c>
      <c r="G161" s="224" t="str">
        <f>IFERROR('RUMUSAN (PB)'!AC160,"")</f>
        <v/>
      </c>
      <c r="H161" s="140"/>
      <c r="I161" s="138"/>
      <c r="J161" s="138"/>
      <c r="K161" s="237" t="str">
        <f t="shared" si="18"/>
        <v/>
      </c>
      <c r="L161" s="185"/>
      <c r="M161" s="138"/>
      <c r="N161" s="186"/>
      <c r="O161" s="238" t="str">
        <f t="shared" si="19"/>
        <v/>
      </c>
      <c r="P161" s="238" t="str">
        <f t="shared" si="24"/>
        <v/>
      </c>
      <c r="Q161" s="238" t="str">
        <f t="shared" si="20"/>
        <v/>
      </c>
      <c r="R161" s="238" t="str">
        <f t="shared" si="21"/>
        <v/>
      </c>
      <c r="S161" s="238" t="str">
        <f t="shared" si="25"/>
        <v/>
      </c>
      <c r="T161" s="401" t="str">
        <f t="shared" si="26"/>
        <v/>
      </c>
      <c r="U161" s="401" t="str">
        <f t="shared" si="22"/>
        <v/>
      </c>
      <c r="V161" s="394" t="str">
        <f t="shared" si="23"/>
        <v/>
      </c>
    </row>
    <row r="162" spans="1:22">
      <c r="A162" s="6">
        <v>150</v>
      </c>
      <c r="B162" s="239" t="str">
        <f>IF(OR(F162=0,F162=""),"",'DAFTAR PELAJAR'!B157)</f>
        <v/>
      </c>
      <c r="C162" s="240" t="str">
        <f>IF(OR(F162=0,F162=""),"",'DAFTAR PELAJAR'!C157)</f>
        <v/>
      </c>
      <c r="D162" s="241" t="str">
        <f>IF(OR(F162=0,F162=""),"",'DAFTAR PELAJAR'!D157)</f>
        <v/>
      </c>
      <c r="E162" s="240" t="str">
        <f>IF(OR(F162=0,F162=""),"",'DAFTAR PELAJAR'!E157)</f>
        <v/>
      </c>
      <c r="F162" s="242" t="str">
        <f>IF(OR('DAFTAR PELAJAR'!J157=0,'DAFTAR PELAJAR'!J157=""),"",'DAFTAR PELAJAR'!J157)</f>
        <v/>
      </c>
      <c r="G162" s="224" t="str">
        <f>IFERROR('RUMUSAN (PB)'!AC161,"")</f>
        <v/>
      </c>
      <c r="H162" s="140"/>
      <c r="I162" s="138"/>
      <c r="J162" s="138"/>
      <c r="K162" s="237" t="str">
        <f t="shared" si="18"/>
        <v/>
      </c>
      <c r="L162" s="185"/>
      <c r="M162" s="138"/>
      <c r="N162" s="186"/>
      <c r="O162" s="238" t="str">
        <f t="shared" si="19"/>
        <v/>
      </c>
      <c r="P162" s="238" t="str">
        <f t="shared" si="24"/>
        <v/>
      </c>
      <c r="Q162" s="238" t="str">
        <f t="shared" si="20"/>
        <v/>
      </c>
      <c r="R162" s="238" t="str">
        <f t="shared" si="21"/>
        <v/>
      </c>
      <c r="S162" s="238" t="str">
        <f t="shared" si="25"/>
        <v/>
      </c>
      <c r="T162" s="401" t="str">
        <f t="shared" si="26"/>
        <v/>
      </c>
      <c r="U162" s="401" t="str">
        <f t="shared" si="22"/>
        <v/>
      </c>
      <c r="V162" s="394" t="str">
        <f t="shared" si="23"/>
        <v/>
      </c>
    </row>
    <row r="163" spans="1:22">
      <c r="A163" s="6">
        <v>151</v>
      </c>
      <c r="B163" s="239" t="str">
        <f>IF(OR(F163=0,F163=""),"",'DAFTAR PELAJAR'!B158)</f>
        <v/>
      </c>
      <c r="C163" s="240" t="str">
        <f>IF(OR(F163=0,F163=""),"",'DAFTAR PELAJAR'!C158)</f>
        <v/>
      </c>
      <c r="D163" s="241" t="str">
        <f>IF(OR(F163=0,F163=""),"",'DAFTAR PELAJAR'!D158)</f>
        <v/>
      </c>
      <c r="E163" s="240" t="str">
        <f>IF(OR(F163=0,F163=""),"",'DAFTAR PELAJAR'!E158)</f>
        <v/>
      </c>
      <c r="F163" s="242" t="str">
        <f>IF(OR('DAFTAR PELAJAR'!J158=0,'DAFTAR PELAJAR'!J158=""),"",'DAFTAR PELAJAR'!J158)</f>
        <v/>
      </c>
      <c r="G163" s="224" t="str">
        <f>IFERROR('RUMUSAN (PB)'!AC162,"")</f>
        <v/>
      </c>
      <c r="H163" s="140"/>
      <c r="I163" s="138"/>
      <c r="J163" s="138"/>
      <c r="K163" s="237" t="str">
        <f t="shared" si="18"/>
        <v/>
      </c>
      <c r="L163" s="185"/>
      <c r="M163" s="138"/>
      <c r="N163" s="186"/>
      <c r="O163" s="238" t="str">
        <f t="shared" si="19"/>
        <v/>
      </c>
      <c r="P163" s="238" t="str">
        <f t="shared" si="24"/>
        <v/>
      </c>
      <c r="Q163" s="238" t="str">
        <f t="shared" si="20"/>
        <v/>
      </c>
      <c r="R163" s="238" t="str">
        <f t="shared" si="21"/>
        <v/>
      </c>
      <c r="S163" s="238" t="str">
        <f t="shared" si="25"/>
        <v/>
      </c>
      <c r="T163" s="401" t="str">
        <f t="shared" si="26"/>
        <v/>
      </c>
      <c r="U163" s="401" t="str">
        <f t="shared" si="22"/>
        <v/>
      </c>
      <c r="V163" s="394" t="str">
        <f t="shared" si="23"/>
        <v/>
      </c>
    </row>
    <row r="164" spans="1:22">
      <c r="A164" s="6">
        <v>152</v>
      </c>
      <c r="B164" s="239" t="str">
        <f>IF(OR(F164=0,F164=""),"",'DAFTAR PELAJAR'!B159)</f>
        <v/>
      </c>
      <c r="C164" s="240" t="str">
        <f>IF(OR(F164=0,F164=""),"",'DAFTAR PELAJAR'!C159)</f>
        <v/>
      </c>
      <c r="D164" s="241" t="str">
        <f>IF(OR(F164=0,F164=""),"",'DAFTAR PELAJAR'!D159)</f>
        <v/>
      </c>
      <c r="E164" s="240" t="str">
        <f>IF(OR(F164=0,F164=""),"",'DAFTAR PELAJAR'!E159)</f>
        <v/>
      </c>
      <c r="F164" s="242" t="str">
        <f>IF(OR('DAFTAR PELAJAR'!J159=0,'DAFTAR PELAJAR'!J159=""),"",'DAFTAR PELAJAR'!J159)</f>
        <v/>
      </c>
      <c r="G164" s="224" t="str">
        <f>IFERROR('RUMUSAN (PB)'!AC163,"")</f>
        <v/>
      </c>
      <c r="H164" s="140"/>
      <c r="I164" s="138"/>
      <c r="J164" s="138"/>
      <c r="K164" s="237" t="str">
        <f t="shared" si="18"/>
        <v/>
      </c>
      <c r="L164" s="185"/>
      <c r="M164" s="138"/>
      <c r="N164" s="186"/>
      <c r="O164" s="238" t="str">
        <f t="shared" si="19"/>
        <v/>
      </c>
      <c r="P164" s="238" t="str">
        <f t="shared" si="24"/>
        <v/>
      </c>
      <c r="Q164" s="238" t="str">
        <f t="shared" si="20"/>
        <v/>
      </c>
      <c r="R164" s="238" t="str">
        <f t="shared" si="21"/>
        <v/>
      </c>
      <c r="S164" s="238" t="str">
        <f t="shared" si="25"/>
        <v/>
      </c>
      <c r="T164" s="401" t="str">
        <f t="shared" si="26"/>
        <v/>
      </c>
      <c r="U164" s="401" t="str">
        <f t="shared" si="22"/>
        <v/>
      </c>
      <c r="V164" s="394" t="str">
        <f t="shared" si="23"/>
        <v/>
      </c>
    </row>
    <row r="165" spans="1:22">
      <c r="A165" s="6">
        <v>153</v>
      </c>
      <c r="B165" s="239" t="str">
        <f>IF(OR(F165=0,F165=""),"",'DAFTAR PELAJAR'!B160)</f>
        <v/>
      </c>
      <c r="C165" s="240" t="str">
        <f>IF(OR(F165=0,F165=""),"",'DAFTAR PELAJAR'!C160)</f>
        <v/>
      </c>
      <c r="D165" s="241" t="str">
        <f>IF(OR(F165=0,F165=""),"",'DAFTAR PELAJAR'!D160)</f>
        <v/>
      </c>
      <c r="E165" s="240" t="str">
        <f>IF(OR(F165=0,F165=""),"",'DAFTAR PELAJAR'!E160)</f>
        <v/>
      </c>
      <c r="F165" s="242" t="str">
        <f>IF(OR('DAFTAR PELAJAR'!J160=0,'DAFTAR PELAJAR'!J160=""),"",'DAFTAR PELAJAR'!J160)</f>
        <v/>
      </c>
      <c r="G165" s="224" t="str">
        <f>IFERROR('RUMUSAN (PB)'!AC164,"")</f>
        <v/>
      </c>
      <c r="H165" s="140"/>
      <c r="I165" s="138"/>
      <c r="J165" s="138"/>
      <c r="K165" s="237" t="str">
        <f t="shared" si="18"/>
        <v/>
      </c>
      <c r="L165" s="185"/>
      <c r="M165" s="138"/>
      <c r="N165" s="186"/>
      <c r="O165" s="238" t="str">
        <f t="shared" si="19"/>
        <v/>
      </c>
      <c r="P165" s="238" t="str">
        <f t="shared" si="24"/>
        <v/>
      </c>
      <c r="Q165" s="238" t="str">
        <f t="shared" si="20"/>
        <v/>
      </c>
      <c r="R165" s="238" t="str">
        <f t="shared" si="21"/>
        <v/>
      </c>
      <c r="S165" s="238" t="str">
        <f t="shared" si="25"/>
        <v/>
      </c>
      <c r="T165" s="401" t="str">
        <f t="shared" si="26"/>
        <v/>
      </c>
      <c r="U165" s="401" t="str">
        <f t="shared" si="22"/>
        <v/>
      </c>
      <c r="V165" s="394" t="str">
        <f t="shared" si="23"/>
        <v/>
      </c>
    </row>
    <row r="166" spans="1:22">
      <c r="A166" s="6">
        <v>154</v>
      </c>
      <c r="B166" s="239" t="str">
        <f>IF(OR(F166=0,F166=""),"",'DAFTAR PELAJAR'!B161)</f>
        <v/>
      </c>
      <c r="C166" s="240" t="str">
        <f>IF(OR(F166=0,F166=""),"",'DAFTAR PELAJAR'!C161)</f>
        <v/>
      </c>
      <c r="D166" s="241" t="str">
        <f>IF(OR(F166=0,F166=""),"",'DAFTAR PELAJAR'!D161)</f>
        <v/>
      </c>
      <c r="E166" s="240" t="str">
        <f>IF(OR(F166=0,F166=""),"",'DAFTAR PELAJAR'!E161)</f>
        <v/>
      </c>
      <c r="F166" s="242" t="str">
        <f>IF(OR('DAFTAR PELAJAR'!J161=0,'DAFTAR PELAJAR'!J161=""),"",'DAFTAR PELAJAR'!J161)</f>
        <v/>
      </c>
      <c r="G166" s="224" t="str">
        <f>IFERROR('RUMUSAN (PB)'!AC165,"")</f>
        <v/>
      </c>
      <c r="H166" s="140"/>
      <c r="I166" s="138"/>
      <c r="J166" s="138"/>
      <c r="K166" s="237" t="str">
        <f t="shared" si="18"/>
        <v/>
      </c>
      <c r="L166" s="185"/>
      <c r="M166" s="138"/>
      <c r="N166" s="186"/>
      <c r="O166" s="238" t="str">
        <f t="shared" si="19"/>
        <v/>
      </c>
      <c r="P166" s="238" t="str">
        <f t="shared" si="24"/>
        <v/>
      </c>
      <c r="Q166" s="238" t="str">
        <f t="shared" si="20"/>
        <v/>
      </c>
      <c r="R166" s="238" t="str">
        <f t="shared" si="21"/>
        <v/>
      </c>
      <c r="S166" s="238" t="str">
        <f t="shared" si="25"/>
        <v/>
      </c>
      <c r="T166" s="401" t="str">
        <f t="shared" si="26"/>
        <v/>
      </c>
      <c r="U166" s="401" t="str">
        <f t="shared" si="22"/>
        <v/>
      </c>
      <c r="V166" s="394" t="str">
        <f t="shared" si="23"/>
        <v/>
      </c>
    </row>
    <row r="167" spans="1:22">
      <c r="A167" s="6">
        <v>155</v>
      </c>
      <c r="B167" s="239" t="str">
        <f>IF(OR(F167=0,F167=""),"",'DAFTAR PELAJAR'!B162)</f>
        <v/>
      </c>
      <c r="C167" s="240" t="str">
        <f>IF(OR(F167=0,F167=""),"",'DAFTAR PELAJAR'!C162)</f>
        <v/>
      </c>
      <c r="D167" s="241" t="str">
        <f>IF(OR(F167=0,F167=""),"",'DAFTAR PELAJAR'!D162)</f>
        <v/>
      </c>
      <c r="E167" s="240" t="str">
        <f>IF(OR(F167=0,F167=""),"",'DAFTAR PELAJAR'!E162)</f>
        <v/>
      </c>
      <c r="F167" s="242" t="str">
        <f>IF(OR('DAFTAR PELAJAR'!J162=0,'DAFTAR PELAJAR'!J162=""),"",'DAFTAR PELAJAR'!J162)</f>
        <v/>
      </c>
      <c r="G167" s="224" t="str">
        <f>IFERROR('RUMUSAN (PB)'!AC166,"")</f>
        <v/>
      </c>
      <c r="H167" s="140"/>
      <c r="I167" s="138"/>
      <c r="J167" s="138"/>
      <c r="K167" s="237" t="str">
        <f t="shared" si="18"/>
        <v/>
      </c>
      <c r="L167" s="185"/>
      <c r="M167" s="138"/>
      <c r="N167" s="186"/>
      <c r="O167" s="238" t="str">
        <f t="shared" si="19"/>
        <v/>
      </c>
      <c r="P167" s="238" t="str">
        <f t="shared" si="24"/>
        <v/>
      </c>
      <c r="Q167" s="238" t="str">
        <f t="shared" si="20"/>
        <v/>
      </c>
      <c r="R167" s="238" t="str">
        <f t="shared" si="21"/>
        <v/>
      </c>
      <c r="S167" s="238" t="str">
        <f t="shared" si="25"/>
        <v/>
      </c>
      <c r="T167" s="401" t="str">
        <f t="shared" si="26"/>
        <v/>
      </c>
      <c r="U167" s="401" t="str">
        <f t="shared" si="22"/>
        <v/>
      </c>
      <c r="V167" s="394" t="str">
        <f t="shared" si="23"/>
        <v/>
      </c>
    </row>
    <row r="168" spans="1:22">
      <c r="A168" s="6">
        <v>156</v>
      </c>
      <c r="B168" s="239" t="str">
        <f>IF(OR(F168=0,F168=""),"",'DAFTAR PELAJAR'!B163)</f>
        <v/>
      </c>
      <c r="C168" s="240" t="str">
        <f>IF(OR(F168=0,F168=""),"",'DAFTAR PELAJAR'!C163)</f>
        <v/>
      </c>
      <c r="D168" s="241" t="str">
        <f>IF(OR(F168=0,F168=""),"",'DAFTAR PELAJAR'!D163)</f>
        <v/>
      </c>
      <c r="E168" s="240" t="str">
        <f>IF(OR(F168=0,F168=""),"",'DAFTAR PELAJAR'!E163)</f>
        <v/>
      </c>
      <c r="F168" s="242" t="str">
        <f>IF(OR('DAFTAR PELAJAR'!J163=0,'DAFTAR PELAJAR'!J163=""),"",'DAFTAR PELAJAR'!J163)</f>
        <v/>
      </c>
      <c r="G168" s="224" t="str">
        <f>IFERROR('RUMUSAN (PB)'!AC167,"")</f>
        <v/>
      </c>
      <c r="H168" s="140"/>
      <c r="I168" s="138"/>
      <c r="J168" s="138"/>
      <c r="K168" s="237" t="str">
        <f t="shared" si="18"/>
        <v/>
      </c>
      <c r="L168" s="185"/>
      <c r="M168" s="138"/>
      <c r="N168" s="186"/>
      <c r="O168" s="238" t="str">
        <f t="shared" si="19"/>
        <v/>
      </c>
      <c r="P168" s="238" t="str">
        <f t="shared" si="24"/>
        <v/>
      </c>
      <c r="Q168" s="238" t="str">
        <f t="shared" si="20"/>
        <v/>
      </c>
      <c r="R168" s="238" t="str">
        <f t="shared" si="21"/>
        <v/>
      </c>
      <c r="S168" s="238" t="str">
        <f t="shared" si="25"/>
        <v/>
      </c>
      <c r="T168" s="401" t="str">
        <f t="shared" si="26"/>
        <v/>
      </c>
      <c r="U168" s="401" t="str">
        <f t="shared" si="22"/>
        <v/>
      </c>
      <c r="V168" s="394" t="str">
        <f t="shared" si="23"/>
        <v/>
      </c>
    </row>
    <row r="169" spans="1:22">
      <c r="A169" s="6">
        <v>157</v>
      </c>
      <c r="B169" s="239" t="str">
        <f>IF(OR(F169=0,F169=""),"",'DAFTAR PELAJAR'!B164)</f>
        <v/>
      </c>
      <c r="C169" s="240" t="str">
        <f>IF(OR(F169=0,F169=""),"",'DAFTAR PELAJAR'!C164)</f>
        <v/>
      </c>
      <c r="D169" s="241" t="str">
        <f>IF(OR(F169=0,F169=""),"",'DAFTAR PELAJAR'!D164)</f>
        <v/>
      </c>
      <c r="E169" s="240" t="str">
        <f>IF(OR(F169=0,F169=""),"",'DAFTAR PELAJAR'!E164)</f>
        <v/>
      </c>
      <c r="F169" s="242" t="str">
        <f>IF(OR('DAFTAR PELAJAR'!J164=0,'DAFTAR PELAJAR'!J164=""),"",'DAFTAR PELAJAR'!J164)</f>
        <v/>
      </c>
      <c r="G169" s="224" t="str">
        <f>IFERROR('RUMUSAN (PB)'!AC168,"")</f>
        <v/>
      </c>
      <c r="H169" s="140"/>
      <c r="I169" s="138"/>
      <c r="J169" s="138"/>
      <c r="K169" s="237" t="str">
        <f t="shared" si="18"/>
        <v/>
      </c>
      <c r="L169" s="185"/>
      <c r="M169" s="138"/>
      <c r="N169" s="186"/>
      <c r="O169" s="238" t="str">
        <f t="shared" si="19"/>
        <v/>
      </c>
      <c r="P169" s="238" t="str">
        <f t="shared" si="24"/>
        <v/>
      </c>
      <c r="Q169" s="238" t="str">
        <f t="shared" si="20"/>
        <v/>
      </c>
      <c r="R169" s="238" t="str">
        <f t="shared" si="21"/>
        <v/>
      </c>
      <c r="S169" s="238" t="str">
        <f t="shared" si="25"/>
        <v/>
      </c>
      <c r="T169" s="401" t="str">
        <f t="shared" si="26"/>
        <v/>
      </c>
      <c r="U169" s="401" t="str">
        <f t="shared" si="22"/>
        <v/>
      </c>
      <c r="V169" s="394" t="str">
        <f t="shared" si="23"/>
        <v/>
      </c>
    </row>
    <row r="170" spans="1:22">
      <c r="A170" s="6">
        <v>158</v>
      </c>
      <c r="B170" s="239" t="str">
        <f>IF(OR(F170=0,F170=""),"",'DAFTAR PELAJAR'!B165)</f>
        <v/>
      </c>
      <c r="C170" s="240" t="str">
        <f>IF(OR(F170=0,F170=""),"",'DAFTAR PELAJAR'!C165)</f>
        <v/>
      </c>
      <c r="D170" s="241" t="str">
        <f>IF(OR(F170=0,F170=""),"",'DAFTAR PELAJAR'!D165)</f>
        <v/>
      </c>
      <c r="E170" s="240" t="str">
        <f>IF(OR(F170=0,F170=""),"",'DAFTAR PELAJAR'!E165)</f>
        <v/>
      </c>
      <c r="F170" s="242" t="str">
        <f>IF(OR('DAFTAR PELAJAR'!J165=0,'DAFTAR PELAJAR'!J165=""),"",'DAFTAR PELAJAR'!J165)</f>
        <v/>
      </c>
      <c r="G170" s="224" t="str">
        <f>IFERROR('RUMUSAN (PB)'!AC169,"")</f>
        <v/>
      </c>
      <c r="H170" s="140"/>
      <c r="I170" s="138"/>
      <c r="J170" s="138"/>
      <c r="K170" s="237" t="str">
        <f t="shared" si="18"/>
        <v/>
      </c>
      <c r="L170" s="185"/>
      <c r="M170" s="138"/>
      <c r="N170" s="186"/>
      <c r="O170" s="238" t="str">
        <f t="shared" si="19"/>
        <v/>
      </c>
      <c r="P170" s="238" t="str">
        <f t="shared" si="24"/>
        <v/>
      </c>
      <c r="Q170" s="238" t="str">
        <f t="shared" si="20"/>
        <v/>
      </c>
      <c r="R170" s="238" t="str">
        <f t="shared" si="21"/>
        <v/>
      </c>
      <c r="S170" s="238" t="str">
        <f t="shared" si="25"/>
        <v/>
      </c>
      <c r="T170" s="401" t="str">
        <f t="shared" si="26"/>
        <v/>
      </c>
      <c r="U170" s="401" t="str">
        <f t="shared" si="22"/>
        <v/>
      </c>
      <c r="V170" s="394" t="str">
        <f t="shared" si="23"/>
        <v/>
      </c>
    </row>
    <row r="171" spans="1:22">
      <c r="A171" s="6">
        <v>159</v>
      </c>
      <c r="B171" s="239" t="str">
        <f>IF(OR(F171=0,F171=""),"",'DAFTAR PELAJAR'!B166)</f>
        <v/>
      </c>
      <c r="C171" s="240" t="str">
        <f>IF(OR(F171=0,F171=""),"",'DAFTAR PELAJAR'!C166)</f>
        <v/>
      </c>
      <c r="D171" s="241" t="str">
        <f>IF(OR(F171=0,F171=""),"",'DAFTAR PELAJAR'!D166)</f>
        <v/>
      </c>
      <c r="E171" s="240" t="str">
        <f>IF(OR(F171=0,F171=""),"",'DAFTAR PELAJAR'!E166)</f>
        <v/>
      </c>
      <c r="F171" s="242" t="str">
        <f>IF(OR('DAFTAR PELAJAR'!J166=0,'DAFTAR PELAJAR'!J166=""),"",'DAFTAR PELAJAR'!J166)</f>
        <v/>
      </c>
      <c r="G171" s="224" t="str">
        <f>IFERROR('RUMUSAN (PB)'!AC170,"")</f>
        <v/>
      </c>
      <c r="H171" s="140"/>
      <c r="I171" s="138"/>
      <c r="J171" s="138"/>
      <c r="K171" s="237" t="str">
        <f t="shared" si="18"/>
        <v/>
      </c>
      <c r="L171" s="185"/>
      <c r="M171" s="138"/>
      <c r="N171" s="186"/>
      <c r="O171" s="238" t="str">
        <f t="shared" si="19"/>
        <v/>
      </c>
      <c r="P171" s="238" t="str">
        <f t="shared" si="24"/>
        <v/>
      </c>
      <c r="Q171" s="238" t="str">
        <f t="shared" si="20"/>
        <v/>
      </c>
      <c r="R171" s="238" t="str">
        <f t="shared" si="21"/>
        <v/>
      </c>
      <c r="S171" s="238" t="str">
        <f t="shared" si="25"/>
        <v/>
      </c>
      <c r="T171" s="401" t="str">
        <f t="shared" si="26"/>
        <v/>
      </c>
      <c r="U171" s="401" t="str">
        <f t="shared" si="22"/>
        <v/>
      </c>
      <c r="V171" s="394" t="str">
        <f t="shared" si="23"/>
        <v/>
      </c>
    </row>
    <row r="172" spans="1:22">
      <c r="A172" s="6">
        <v>160</v>
      </c>
      <c r="B172" s="239" t="str">
        <f>IF(OR(F172=0,F172=""),"",'DAFTAR PELAJAR'!B167)</f>
        <v/>
      </c>
      <c r="C172" s="240" t="str">
        <f>IF(OR(F172=0,F172=""),"",'DAFTAR PELAJAR'!C167)</f>
        <v/>
      </c>
      <c r="D172" s="241" t="str">
        <f>IF(OR(F172=0,F172=""),"",'DAFTAR PELAJAR'!D167)</f>
        <v/>
      </c>
      <c r="E172" s="240" t="str">
        <f>IF(OR(F172=0,F172=""),"",'DAFTAR PELAJAR'!E167)</f>
        <v/>
      </c>
      <c r="F172" s="242" t="str">
        <f>IF(OR('DAFTAR PELAJAR'!J167=0,'DAFTAR PELAJAR'!J167=""),"",'DAFTAR PELAJAR'!J167)</f>
        <v/>
      </c>
      <c r="G172" s="224" t="str">
        <f>IFERROR('RUMUSAN (PB)'!AC171,"")</f>
        <v/>
      </c>
      <c r="H172" s="140"/>
      <c r="I172" s="138"/>
      <c r="J172" s="138"/>
      <c r="K172" s="237" t="str">
        <f t="shared" si="18"/>
        <v/>
      </c>
      <c r="L172" s="185"/>
      <c r="M172" s="138"/>
      <c r="N172" s="186"/>
      <c r="O172" s="238" t="str">
        <f t="shared" si="19"/>
        <v/>
      </c>
      <c r="P172" s="238" t="str">
        <f t="shared" si="24"/>
        <v/>
      </c>
      <c r="Q172" s="238" t="str">
        <f t="shared" si="20"/>
        <v/>
      </c>
      <c r="R172" s="238" t="str">
        <f t="shared" si="21"/>
        <v/>
      </c>
      <c r="S172" s="238" t="str">
        <f t="shared" si="25"/>
        <v/>
      </c>
      <c r="T172" s="401" t="str">
        <f t="shared" si="26"/>
        <v/>
      </c>
      <c r="U172" s="401" t="str">
        <f t="shared" si="22"/>
        <v/>
      </c>
      <c r="V172" s="394" t="str">
        <f t="shared" si="23"/>
        <v/>
      </c>
    </row>
    <row r="173" spans="1:22">
      <c r="A173" s="6">
        <v>161</v>
      </c>
      <c r="B173" s="239" t="str">
        <f>IF(OR(F173=0,F173=""),"",'DAFTAR PELAJAR'!B168)</f>
        <v/>
      </c>
      <c r="C173" s="240" t="str">
        <f>IF(OR(F173=0,F173=""),"",'DAFTAR PELAJAR'!C168)</f>
        <v/>
      </c>
      <c r="D173" s="241" t="str">
        <f>IF(OR(F173=0,F173=""),"",'DAFTAR PELAJAR'!D168)</f>
        <v/>
      </c>
      <c r="E173" s="240" t="str">
        <f>IF(OR(F173=0,F173=""),"",'DAFTAR PELAJAR'!E168)</f>
        <v/>
      </c>
      <c r="F173" s="242" t="str">
        <f>IF(OR('DAFTAR PELAJAR'!J168=0,'DAFTAR PELAJAR'!J168=""),"",'DAFTAR PELAJAR'!J168)</f>
        <v/>
      </c>
      <c r="G173" s="224" t="str">
        <f>IFERROR('RUMUSAN (PB)'!AC172,"")</f>
        <v/>
      </c>
      <c r="H173" s="140"/>
      <c r="I173" s="138"/>
      <c r="J173" s="138"/>
      <c r="K173" s="237" t="str">
        <f t="shared" si="18"/>
        <v/>
      </c>
      <c r="L173" s="185"/>
      <c r="M173" s="138"/>
      <c r="N173" s="186"/>
      <c r="O173" s="238" t="str">
        <f t="shared" si="19"/>
        <v/>
      </c>
      <c r="P173" s="238" t="str">
        <f t="shared" si="24"/>
        <v/>
      </c>
      <c r="Q173" s="238" t="str">
        <f t="shared" si="20"/>
        <v/>
      </c>
      <c r="R173" s="238" t="str">
        <f t="shared" si="21"/>
        <v/>
      </c>
      <c r="S173" s="238" t="str">
        <f t="shared" si="25"/>
        <v/>
      </c>
      <c r="T173" s="401" t="str">
        <f t="shared" si="26"/>
        <v/>
      </c>
      <c r="U173" s="401" t="str">
        <f t="shared" si="22"/>
        <v/>
      </c>
      <c r="V173" s="394" t="str">
        <f t="shared" si="23"/>
        <v/>
      </c>
    </row>
    <row r="174" spans="1:22">
      <c r="A174" s="6">
        <v>162</v>
      </c>
      <c r="B174" s="239" t="str">
        <f>IF(OR(F174=0,F174=""),"",'DAFTAR PELAJAR'!B169)</f>
        <v/>
      </c>
      <c r="C174" s="240" t="str">
        <f>IF(OR(F174=0,F174=""),"",'DAFTAR PELAJAR'!C169)</f>
        <v/>
      </c>
      <c r="D174" s="241" t="str">
        <f>IF(OR(F174=0,F174=""),"",'DAFTAR PELAJAR'!D169)</f>
        <v/>
      </c>
      <c r="E174" s="240" t="str">
        <f>IF(OR(F174=0,F174=""),"",'DAFTAR PELAJAR'!E169)</f>
        <v/>
      </c>
      <c r="F174" s="242" t="str">
        <f>IF(OR('DAFTAR PELAJAR'!J169=0,'DAFTAR PELAJAR'!J169=""),"",'DAFTAR PELAJAR'!J169)</f>
        <v/>
      </c>
      <c r="G174" s="224" t="str">
        <f>IFERROR('RUMUSAN (PB)'!AC173,"")</f>
        <v/>
      </c>
      <c r="H174" s="140"/>
      <c r="I174" s="138"/>
      <c r="J174" s="138"/>
      <c r="K174" s="237" t="str">
        <f t="shared" si="18"/>
        <v/>
      </c>
      <c r="L174" s="185"/>
      <c r="M174" s="138"/>
      <c r="N174" s="186"/>
      <c r="O174" s="238" t="str">
        <f t="shared" si="19"/>
        <v/>
      </c>
      <c r="P174" s="238" t="str">
        <f t="shared" si="24"/>
        <v/>
      </c>
      <c r="Q174" s="238" t="str">
        <f t="shared" si="20"/>
        <v/>
      </c>
      <c r="R174" s="238" t="str">
        <f t="shared" si="21"/>
        <v/>
      </c>
      <c r="S174" s="238" t="str">
        <f t="shared" si="25"/>
        <v/>
      </c>
      <c r="T174" s="401" t="str">
        <f t="shared" si="26"/>
        <v/>
      </c>
      <c r="U174" s="401" t="str">
        <f t="shared" si="22"/>
        <v/>
      </c>
      <c r="V174" s="394" t="str">
        <f t="shared" si="23"/>
        <v/>
      </c>
    </row>
    <row r="175" spans="1:22">
      <c r="A175" s="6">
        <v>163</v>
      </c>
      <c r="B175" s="239" t="str">
        <f>IF(OR(F175=0,F175=""),"",'DAFTAR PELAJAR'!B170)</f>
        <v/>
      </c>
      <c r="C175" s="240" t="str">
        <f>IF(OR(F175=0,F175=""),"",'DAFTAR PELAJAR'!C170)</f>
        <v/>
      </c>
      <c r="D175" s="241" t="str">
        <f>IF(OR(F175=0,F175=""),"",'DAFTAR PELAJAR'!D170)</f>
        <v/>
      </c>
      <c r="E175" s="240" t="str">
        <f>IF(OR(F175=0,F175=""),"",'DAFTAR PELAJAR'!E170)</f>
        <v/>
      </c>
      <c r="F175" s="242" t="str">
        <f>IF(OR('DAFTAR PELAJAR'!J170=0,'DAFTAR PELAJAR'!J170=""),"",'DAFTAR PELAJAR'!J170)</f>
        <v/>
      </c>
      <c r="G175" s="224" t="str">
        <f>IFERROR('RUMUSAN (PB)'!AC174,"")</f>
        <v/>
      </c>
      <c r="H175" s="140"/>
      <c r="I175" s="138"/>
      <c r="J175" s="138"/>
      <c r="K175" s="237" t="str">
        <f t="shared" si="18"/>
        <v/>
      </c>
      <c r="L175" s="185"/>
      <c r="M175" s="138"/>
      <c r="N175" s="186"/>
      <c r="O175" s="238" t="str">
        <f t="shared" si="19"/>
        <v/>
      </c>
      <c r="P175" s="238" t="str">
        <f t="shared" si="24"/>
        <v/>
      </c>
      <c r="Q175" s="238" t="str">
        <f t="shared" si="20"/>
        <v/>
      </c>
      <c r="R175" s="238" t="str">
        <f t="shared" si="21"/>
        <v/>
      </c>
      <c r="S175" s="238" t="str">
        <f t="shared" si="25"/>
        <v/>
      </c>
      <c r="T175" s="401" t="str">
        <f t="shared" si="26"/>
        <v/>
      </c>
      <c r="U175" s="401" t="str">
        <f t="shared" si="22"/>
        <v/>
      </c>
      <c r="V175" s="394" t="str">
        <f t="shared" si="23"/>
        <v/>
      </c>
    </row>
    <row r="176" spans="1:22">
      <c r="A176" s="6">
        <v>164</v>
      </c>
      <c r="B176" s="239" t="str">
        <f>IF(OR(F176=0,F176=""),"",'DAFTAR PELAJAR'!B171)</f>
        <v/>
      </c>
      <c r="C176" s="240" t="str">
        <f>IF(OR(F176=0,F176=""),"",'DAFTAR PELAJAR'!C171)</f>
        <v/>
      </c>
      <c r="D176" s="241" t="str">
        <f>IF(OR(F176=0,F176=""),"",'DAFTAR PELAJAR'!D171)</f>
        <v/>
      </c>
      <c r="E176" s="240" t="str">
        <f>IF(OR(F176=0,F176=""),"",'DAFTAR PELAJAR'!E171)</f>
        <v/>
      </c>
      <c r="F176" s="242" t="str">
        <f>IF(OR('DAFTAR PELAJAR'!J171=0,'DAFTAR PELAJAR'!J171=""),"",'DAFTAR PELAJAR'!J171)</f>
        <v/>
      </c>
      <c r="G176" s="224" t="str">
        <f>IFERROR('RUMUSAN (PB)'!AC175,"")</f>
        <v/>
      </c>
      <c r="H176" s="140"/>
      <c r="I176" s="138"/>
      <c r="J176" s="138"/>
      <c r="K176" s="237" t="str">
        <f t="shared" si="18"/>
        <v/>
      </c>
      <c r="L176" s="185"/>
      <c r="M176" s="138"/>
      <c r="N176" s="186"/>
      <c r="O176" s="238" t="str">
        <f t="shared" si="19"/>
        <v/>
      </c>
      <c r="P176" s="238" t="str">
        <f t="shared" si="24"/>
        <v/>
      </c>
      <c r="Q176" s="238" t="str">
        <f t="shared" si="20"/>
        <v/>
      </c>
      <c r="R176" s="238" t="str">
        <f t="shared" si="21"/>
        <v/>
      </c>
      <c r="S176" s="238" t="str">
        <f t="shared" si="25"/>
        <v/>
      </c>
      <c r="T176" s="401" t="str">
        <f t="shared" si="26"/>
        <v/>
      </c>
      <c r="U176" s="401" t="str">
        <f t="shared" si="22"/>
        <v/>
      </c>
      <c r="V176" s="394" t="str">
        <f t="shared" si="23"/>
        <v/>
      </c>
    </row>
    <row r="177" spans="1:22">
      <c r="A177" s="6">
        <v>165</v>
      </c>
      <c r="B177" s="239" t="str">
        <f>IF(OR(F177=0,F177=""),"",'DAFTAR PELAJAR'!B172)</f>
        <v/>
      </c>
      <c r="C177" s="240" t="str">
        <f>IF(OR(F177=0,F177=""),"",'DAFTAR PELAJAR'!C172)</f>
        <v/>
      </c>
      <c r="D177" s="241" t="str">
        <f>IF(OR(F177=0,F177=""),"",'DAFTAR PELAJAR'!D172)</f>
        <v/>
      </c>
      <c r="E177" s="240" t="str">
        <f>IF(OR(F177=0,F177=""),"",'DAFTAR PELAJAR'!E172)</f>
        <v/>
      </c>
      <c r="F177" s="242" t="str">
        <f>IF(OR('DAFTAR PELAJAR'!J172=0,'DAFTAR PELAJAR'!J172=""),"",'DAFTAR PELAJAR'!J172)</f>
        <v/>
      </c>
      <c r="G177" s="224" t="str">
        <f>IFERROR('RUMUSAN (PB)'!AC176,"")</f>
        <v/>
      </c>
      <c r="H177" s="140"/>
      <c r="I177" s="138"/>
      <c r="J177" s="138"/>
      <c r="K177" s="237" t="str">
        <f t="shared" si="18"/>
        <v/>
      </c>
      <c r="L177" s="185"/>
      <c r="M177" s="138"/>
      <c r="N177" s="186"/>
      <c r="O177" s="238" t="str">
        <f t="shared" si="19"/>
        <v/>
      </c>
      <c r="P177" s="238" t="str">
        <f t="shared" si="24"/>
        <v/>
      </c>
      <c r="Q177" s="238" t="str">
        <f t="shared" si="20"/>
        <v/>
      </c>
      <c r="R177" s="238" t="str">
        <f t="shared" si="21"/>
        <v/>
      </c>
      <c r="S177" s="238" t="str">
        <f t="shared" si="25"/>
        <v/>
      </c>
      <c r="T177" s="401" t="str">
        <f t="shared" si="26"/>
        <v/>
      </c>
      <c r="U177" s="401" t="str">
        <f t="shared" si="22"/>
        <v/>
      </c>
      <c r="V177" s="394" t="str">
        <f t="shared" si="23"/>
        <v/>
      </c>
    </row>
    <row r="178" spans="1:22">
      <c r="A178" s="6">
        <v>166</v>
      </c>
      <c r="B178" s="239" t="str">
        <f>IF(OR(F178=0,F178=""),"",'DAFTAR PELAJAR'!B173)</f>
        <v/>
      </c>
      <c r="C178" s="240" t="str">
        <f>IF(OR(F178=0,F178=""),"",'DAFTAR PELAJAR'!C173)</f>
        <v/>
      </c>
      <c r="D178" s="241" t="str">
        <f>IF(OR(F178=0,F178=""),"",'DAFTAR PELAJAR'!D173)</f>
        <v/>
      </c>
      <c r="E178" s="240" t="str">
        <f>IF(OR(F178=0,F178=""),"",'DAFTAR PELAJAR'!E173)</f>
        <v/>
      </c>
      <c r="F178" s="242" t="str">
        <f>IF(OR('DAFTAR PELAJAR'!J173=0,'DAFTAR PELAJAR'!J173=""),"",'DAFTAR PELAJAR'!J173)</f>
        <v/>
      </c>
      <c r="G178" s="224" t="str">
        <f>IFERROR('RUMUSAN (PB)'!AC177,"")</f>
        <v/>
      </c>
      <c r="H178" s="140"/>
      <c r="I178" s="138"/>
      <c r="J178" s="138"/>
      <c r="K178" s="237" t="str">
        <f t="shared" si="18"/>
        <v/>
      </c>
      <c r="L178" s="185"/>
      <c r="M178" s="138"/>
      <c r="N178" s="186"/>
      <c r="O178" s="238" t="str">
        <f t="shared" si="19"/>
        <v/>
      </c>
      <c r="P178" s="238" t="str">
        <f t="shared" si="24"/>
        <v/>
      </c>
      <c r="Q178" s="238" t="str">
        <f t="shared" si="20"/>
        <v/>
      </c>
      <c r="R178" s="238" t="str">
        <f t="shared" si="21"/>
        <v/>
      </c>
      <c r="S178" s="238" t="str">
        <f t="shared" si="25"/>
        <v/>
      </c>
      <c r="T178" s="401" t="str">
        <f t="shared" si="26"/>
        <v/>
      </c>
      <c r="U178" s="401" t="str">
        <f t="shared" si="22"/>
        <v/>
      </c>
      <c r="V178" s="394" t="str">
        <f t="shared" si="23"/>
        <v/>
      </c>
    </row>
    <row r="179" spans="1:22">
      <c r="A179" s="6">
        <v>167</v>
      </c>
      <c r="B179" s="239" t="str">
        <f>IF(OR(F179=0,F179=""),"",'DAFTAR PELAJAR'!B174)</f>
        <v/>
      </c>
      <c r="C179" s="240" t="str">
        <f>IF(OR(F179=0,F179=""),"",'DAFTAR PELAJAR'!C174)</f>
        <v/>
      </c>
      <c r="D179" s="241" t="str">
        <f>IF(OR(F179=0,F179=""),"",'DAFTAR PELAJAR'!D174)</f>
        <v/>
      </c>
      <c r="E179" s="240" t="str">
        <f>IF(OR(F179=0,F179=""),"",'DAFTAR PELAJAR'!E174)</f>
        <v/>
      </c>
      <c r="F179" s="242" t="str">
        <f>IF(OR('DAFTAR PELAJAR'!J174=0,'DAFTAR PELAJAR'!J174=""),"",'DAFTAR PELAJAR'!J174)</f>
        <v/>
      </c>
      <c r="G179" s="224" t="str">
        <f>IFERROR('RUMUSAN (PB)'!AC178,"")</f>
        <v/>
      </c>
      <c r="H179" s="140"/>
      <c r="I179" s="138"/>
      <c r="J179" s="138"/>
      <c r="K179" s="237" t="str">
        <f t="shared" si="18"/>
        <v/>
      </c>
      <c r="L179" s="185"/>
      <c r="M179" s="138"/>
      <c r="N179" s="186"/>
      <c r="O179" s="238" t="str">
        <f t="shared" si="19"/>
        <v/>
      </c>
      <c r="P179" s="238" t="str">
        <f t="shared" si="24"/>
        <v/>
      </c>
      <c r="Q179" s="238" t="str">
        <f t="shared" si="20"/>
        <v/>
      </c>
      <c r="R179" s="238" t="str">
        <f t="shared" si="21"/>
        <v/>
      </c>
      <c r="S179" s="238" t="str">
        <f t="shared" si="25"/>
        <v/>
      </c>
      <c r="T179" s="401" t="str">
        <f t="shared" si="26"/>
        <v/>
      </c>
      <c r="U179" s="401" t="str">
        <f t="shared" si="22"/>
        <v/>
      </c>
      <c r="V179" s="394" t="str">
        <f t="shared" si="23"/>
        <v/>
      </c>
    </row>
    <row r="180" spans="1:22">
      <c r="A180" s="6">
        <v>168</v>
      </c>
      <c r="B180" s="239" t="str">
        <f>IF(OR(F180=0,F180=""),"",'DAFTAR PELAJAR'!B175)</f>
        <v/>
      </c>
      <c r="C180" s="240" t="str">
        <f>IF(OR(F180=0,F180=""),"",'DAFTAR PELAJAR'!C175)</f>
        <v/>
      </c>
      <c r="D180" s="241" t="str">
        <f>IF(OR(F180=0,F180=""),"",'DAFTAR PELAJAR'!D175)</f>
        <v/>
      </c>
      <c r="E180" s="240" t="str">
        <f>IF(OR(F180=0,F180=""),"",'DAFTAR PELAJAR'!E175)</f>
        <v/>
      </c>
      <c r="F180" s="242" t="str">
        <f>IF(OR('DAFTAR PELAJAR'!J175=0,'DAFTAR PELAJAR'!J175=""),"",'DAFTAR PELAJAR'!J175)</f>
        <v/>
      </c>
      <c r="G180" s="224" t="str">
        <f>IFERROR('RUMUSAN (PB)'!AC179,"")</f>
        <v/>
      </c>
      <c r="H180" s="140"/>
      <c r="I180" s="138"/>
      <c r="J180" s="138"/>
      <c r="K180" s="237" t="str">
        <f t="shared" si="18"/>
        <v/>
      </c>
      <c r="L180" s="185"/>
      <c r="M180" s="138"/>
      <c r="N180" s="186"/>
      <c r="O180" s="238" t="str">
        <f t="shared" si="19"/>
        <v/>
      </c>
      <c r="P180" s="238" t="str">
        <f t="shared" si="24"/>
        <v/>
      </c>
      <c r="Q180" s="238" t="str">
        <f t="shared" si="20"/>
        <v/>
      </c>
      <c r="R180" s="238" t="str">
        <f t="shared" si="21"/>
        <v/>
      </c>
      <c r="S180" s="238" t="str">
        <f t="shared" si="25"/>
        <v/>
      </c>
      <c r="T180" s="401" t="str">
        <f t="shared" si="26"/>
        <v/>
      </c>
      <c r="U180" s="401" t="str">
        <f t="shared" si="22"/>
        <v/>
      </c>
      <c r="V180" s="394" t="str">
        <f t="shared" si="23"/>
        <v/>
      </c>
    </row>
    <row r="181" spans="1:22">
      <c r="A181" s="6">
        <v>169</v>
      </c>
      <c r="B181" s="239" t="str">
        <f>IF(OR(F181=0,F181=""),"",'DAFTAR PELAJAR'!B176)</f>
        <v/>
      </c>
      <c r="C181" s="240" t="str">
        <f>IF(OR(F181=0,F181=""),"",'DAFTAR PELAJAR'!C176)</f>
        <v/>
      </c>
      <c r="D181" s="241" t="str">
        <f>IF(OR(F181=0,F181=""),"",'DAFTAR PELAJAR'!D176)</f>
        <v/>
      </c>
      <c r="E181" s="240" t="str">
        <f>IF(OR(F181=0,F181=""),"",'DAFTAR PELAJAR'!E176)</f>
        <v/>
      </c>
      <c r="F181" s="242" t="str">
        <f>IF(OR('DAFTAR PELAJAR'!J176=0,'DAFTAR PELAJAR'!J176=""),"",'DAFTAR PELAJAR'!J176)</f>
        <v/>
      </c>
      <c r="G181" s="224" t="str">
        <f>IFERROR('RUMUSAN (PB)'!AC180,"")</f>
        <v/>
      </c>
      <c r="H181" s="140"/>
      <c r="I181" s="138"/>
      <c r="J181" s="138"/>
      <c r="K181" s="237" t="str">
        <f t="shared" si="18"/>
        <v/>
      </c>
      <c r="L181" s="185"/>
      <c r="M181" s="138"/>
      <c r="N181" s="186"/>
      <c r="O181" s="238" t="str">
        <f t="shared" si="19"/>
        <v/>
      </c>
      <c r="P181" s="238" t="str">
        <f t="shared" si="24"/>
        <v/>
      </c>
      <c r="Q181" s="238" t="str">
        <f t="shared" si="20"/>
        <v/>
      </c>
      <c r="R181" s="238" t="str">
        <f t="shared" si="21"/>
        <v/>
      </c>
      <c r="S181" s="238" t="str">
        <f t="shared" si="25"/>
        <v/>
      </c>
      <c r="T181" s="401" t="str">
        <f t="shared" si="26"/>
        <v/>
      </c>
      <c r="U181" s="401" t="str">
        <f t="shared" si="22"/>
        <v/>
      </c>
      <c r="V181" s="394" t="str">
        <f t="shared" si="23"/>
        <v/>
      </c>
    </row>
    <row r="182" spans="1:22">
      <c r="A182" s="6">
        <v>170</v>
      </c>
      <c r="B182" s="239" t="str">
        <f>IF(OR(F182=0,F182=""),"",'DAFTAR PELAJAR'!B177)</f>
        <v/>
      </c>
      <c r="C182" s="240" t="str">
        <f>IF(OR(F182=0,F182=""),"",'DAFTAR PELAJAR'!C177)</f>
        <v/>
      </c>
      <c r="D182" s="241" t="str">
        <f>IF(OR(F182=0,F182=""),"",'DAFTAR PELAJAR'!D177)</f>
        <v/>
      </c>
      <c r="E182" s="240" t="str">
        <f>IF(OR(F182=0,F182=""),"",'DAFTAR PELAJAR'!E177)</f>
        <v/>
      </c>
      <c r="F182" s="242" t="str">
        <f>IF(OR('DAFTAR PELAJAR'!J177=0,'DAFTAR PELAJAR'!J177=""),"",'DAFTAR PELAJAR'!J177)</f>
        <v/>
      </c>
      <c r="G182" s="224" t="str">
        <f>IFERROR('RUMUSAN (PB)'!AC181,"")</f>
        <v/>
      </c>
      <c r="H182" s="140"/>
      <c r="I182" s="138"/>
      <c r="J182" s="138"/>
      <c r="K182" s="237" t="str">
        <f t="shared" si="18"/>
        <v/>
      </c>
      <c r="L182" s="185"/>
      <c r="M182" s="138"/>
      <c r="N182" s="186"/>
      <c r="O182" s="238" t="str">
        <f t="shared" si="19"/>
        <v/>
      </c>
      <c r="P182" s="238" t="str">
        <f t="shared" si="24"/>
        <v/>
      </c>
      <c r="Q182" s="238" t="str">
        <f t="shared" si="20"/>
        <v/>
      </c>
      <c r="R182" s="238" t="str">
        <f t="shared" si="21"/>
        <v/>
      </c>
      <c r="S182" s="238" t="str">
        <f t="shared" si="25"/>
        <v/>
      </c>
      <c r="T182" s="401" t="str">
        <f t="shared" si="26"/>
        <v/>
      </c>
      <c r="U182" s="401" t="str">
        <f t="shared" si="22"/>
        <v/>
      </c>
      <c r="V182" s="394" t="str">
        <f t="shared" si="23"/>
        <v/>
      </c>
    </row>
    <row r="183" spans="1:22">
      <c r="A183" s="6">
        <v>171</v>
      </c>
      <c r="B183" s="239" t="str">
        <f>IF(OR(F183=0,F183=""),"",'DAFTAR PELAJAR'!B178)</f>
        <v/>
      </c>
      <c r="C183" s="240" t="str">
        <f>IF(OR(F183=0,F183=""),"",'DAFTAR PELAJAR'!C178)</f>
        <v/>
      </c>
      <c r="D183" s="241" t="str">
        <f>IF(OR(F183=0,F183=""),"",'DAFTAR PELAJAR'!D178)</f>
        <v/>
      </c>
      <c r="E183" s="240" t="str">
        <f>IF(OR(F183=0,F183=""),"",'DAFTAR PELAJAR'!E178)</f>
        <v/>
      </c>
      <c r="F183" s="242" t="str">
        <f>IF(OR('DAFTAR PELAJAR'!J178=0,'DAFTAR PELAJAR'!J178=""),"",'DAFTAR PELAJAR'!J178)</f>
        <v/>
      </c>
      <c r="G183" s="224" t="str">
        <f>IFERROR('RUMUSAN (PB)'!AC182,"")</f>
        <v/>
      </c>
      <c r="H183" s="140"/>
      <c r="I183" s="138"/>
      <c r="J183" s="138"/>
      <c r="K183" s="237" t="str">
        <f t="shared" si="18"/>
        <v/>
      </c>
      <c r="L183" s="185"/>
      <c r="M183" s="138"/>
      <c r="N183" s="186"/>
      <c r="O183" s="238" t="str">
        <f t="shared" si="19"/>
        <v/>
      </c>
      <c r="P183" s="238" t="str">
        <f t="shared" si="24"/>
        <v/>
      </c>
      <c r="Q183" s="238" t="str">
        <f t="shared" si="20"/>
        <v/>
      </c>
      <c r="R183" s="238" t="str">
        <f t="shared" si="21"/>
        <v/>
      </c>
      <c r="S183" s="238" t="str">
        <f t="shared" si="25"/>
        <v/>
      </c>
      <c r="T183" s="401" t="str">
        <f t="shared" si="26"/>
        <v/>
      </c>
      <c r="U183" s="401" t="str">
        <f t="shared" si="22"/>
        <v/>
      </c>
      <c r="V183" s="394" t="str">
        <f t="shared" si="23"/>
        <v/>
      </c>
    </row>
    <row r="184" spans="1:22">
      <c r="A184" s="6">
        <v>172</v>
      </c>
      <c r="B184" s="239" t="str">
        <f>IF(OR(F184=0,F184=""),"",'DAFTAR PELAJAR'!B179)</f>
        <v/>
      </c>
      <c r="C184" s="240" t="str">
        <f>IF(OR(F184=0,F184=""),"",'DAFTAR PELAJAR'!C179)</f>
        <v/>
      </c>
      <c r="D184" s="241" t="str">
        <f>IF(OR(F184=0,F184=""),"",'DAFTAR PELAJAR'!D179)</f>
        <v/>
      </c>
      <c r="E184" s="240" t="str">
        <f>IF(OR(F184=0,F184=""),"",'DAFTAR PELAJAR'!E179)</f>
        <v/>
      </c>
      <c r="F184" s="242" t="str">
        <f>IF(OR('DAFTAR PELAJAR'!J179=0,'DAFTAR PELAJAR'!J179=""),"",'DAFTAR PELAJAR'!J179)</f>
        <v/>
      </c>
      <c r="G184" s="224" t="str">
        <f>IFERROR('RUMUSAN (PB)'!AC183,"")</f>
        <v/>
      </c>
      <c r="H184" s="140"/>
      <c r="I184" s="138"/>
      <c r="J184" s="138"/>
      <c r="K184" s="237" t="str">
        <f t="shared" si="18"/>
        <v/>
      </c>
      <c r="L184" s="185"/>
      <c r="M184" s="138"/>
      <c r="N184" s="186"/>
      <c r="O184" s="238" t="str">
        <f t="shared" si="19"/>
        <v/>
      </c>
      <c r="P184" s="238" t="str">
        <f t="shared" si="24"/>
        <v/>
      </c>
      <c r="Q184" s="238" t="str">
        <f t="shared" si="20"/>
        <v/>
      </c>
      <c r="R184" s="238" t="str">
        <f t="shared" si="21"/>
        <v/>
      </c>
      <c r="S184" s="238" t="str">
        <f t="shared" si="25"/>
        <v/>
      </c>
      <c r="T184" s="401" t="str">
        <f t="shared" si="26"/>
        <v/>
      </c>
      <c r="U184" s="401" t="str">
        <f t="shared" si="22"/>
        <v/>
      </c>
      <c r="V184" s="394" t="str">
        <f t="shared" si="23"/>
        <v/>
      </c>
    </row>
    <row r="185" spans="1:22">
      <c r="A185" s="6">
        <v>173</v>
      </c>
      <c r="B185" s="239" t="str">
        <f>IF(OR(F185=0,F185=""),"",'DAFTAR PELAJAR'!B180)</f>
        <v/>
      </c>
      <c r="C185" s="240" t="str">
        <f>IF(OR(F185=0,F185=""),"",'DAFTAR PELAJAR'!C180)</f>
        <v/>
      </c>
      <c r="D185" s="241" t="str">
        <f>IF(OR(F185=0,F185=""),"",'DAFTAR PELAJAR'!D180)</f>
        <v/>
      </c>
      <c r="E185" s="240" t="str">
        <f>IF(OR(F185=0,F185=""),"",'DAFTAR PELAJAR'!E180)</f>
        <v/>
      </c>
      <c r="F185" s="242" t="str">
        <f>IF(OR('DAFTAR PELAJAR'!J180=0,'DAFTAR PELAJAR'!J180=""),"",'DAFTAR PELAJAR'!J180)</f>
        <v/>
      </c>
      <c r="G185" s="224" t="str">
        <f>IFERROR('RUMUSAN (PB)'!AC184,"")</f>
        <v/>
      </c>
      <c r="H185" s="140"/>
      <c r="I185" s="138"/>
      <c r="J185" s="138"/>
      <c r="K185" s="237" t="str">
        <f t="shared" si="18"/>
        <v/>
      </c>
      <c r="L185" s="185"/>
      <c r="M185" s="138"/>
      <c r="N185" s="186"/>
      <c r="O185" s="238" t="str">
        <f t="shared" si="19"/>
        <v/>
      </c>
      <c r="P185" s="238" t="str">
        <f t="shared" si="24"/>
        <v/>
      </c>
      <c r="Q185" s="238" t="str">
        <f t="shared" si="20"/>
        <v/>
      </c>
      <c r="R185" s="238" t="str">
        <f t="shared" si="21"/>
        <v/>
      </c>
      <c r="S185" s="238" t="str">
        <f t="shared" si="25"/>
        <v/>
      </c>
      <c r="T185" s="401" t="str">
        <f t="shared" si="26"/>
        <v/>
      </c>
      <c r="U185" s="401" t="str">
        <f t="shared" si="22"/>
        <v/>
      </c>
      <c r="V185" s="394" t="str">
        <f t="shared" si="23"/>
        <v/>
      </c>
    </row>
    <row r="186" spans="1:22">
      <c r="A186" s="6">
        <v>174</v>
      </c>
      <c r="B186" s="239" t="str">
        <f>IF(OR(F186=0,F186=""),"",'DAFTAR PELAJAR'!B181)</f>
        <v/>
      </c>
      <c r="C186" s="240" t="str">
        <f>IF(OR(F186=0,F186=""),"",'DAFTAR PELAJAR'!C181)</f>
        <v/>
      </c>
      <c r="D186" s="241" t="str">
        <f>IF(OR(F186=0,F186=""),"",'DAFTAR PELAJAR'!D181)</f>
        <v/>
      </c>
      <c r="E186" s="240" t="str">
        <f>IF(OR(F186=0,F186=""),"",'DAFTAR PELAJAR'!E181)</f>
        <v/>
      </c>
      <c r="F186" s="242" t="str">
        <f>IF(OR('DAFTAR PELAJAR'!J181=0,'DAFTAR PELAJAR'!J181=""),"",'DAFTAR PELAJAR'!J181)</f>
        <v/>
      </c>
      <c r="G186" s="224" t="str">
        <f>IFERROR('RUMUSAN (PB)'!AC185,"")</f>
        <v/>
      </c>
      <c r="H186" s="140"/>
      <c r="I186" s="138"/>
      <c r="J186" s="138"/>
      <c r="K186" s="237" t="str">
        <f t="shared" si="18"/>
        <v/>
      </c>
      <c r="L186" s="185"/>
      <c r="M186" s="138"/>
      <c r="N186" s="186"/>
      <c r="O186" s="238" t="str">
        <f t="shared" si="19"/>
        <v/>
      </c>
      <c r="P186" s="238" t="str">
        <f t="shared" si="24"/>
        <v/>
      </c>
      <c r="Q186" s="238" t="str">
        <f t="shared" si="20"/>
        <v/>
      </c>
      <c r="R186" s="238" t="str">
        <f t="shared" si="21"/>
        <v/>
      </c>
      <c r="S186" s="238" t="str">
        <f t="shared" si="25"/>
        <v/>
      </c>
      <c r="T186" s="401" t="str">
        <f t="shared" si="26"/>
        <v/>
      </c>
      <c r="U186" s="401" t="str">
        <f t="shared" si="22"/>
        <v/>
      </c>
      <c r="V186" s="394" t="str">
        <f t="shared" si="23"/>
        <v/>
      </c>
    </row>
    <row r="187" spans="1:22">
      <c r="A187" s="6">
        <v>175</v>
      </c>
      <c r="B187" s="239" t="str">
        <f>IF(OR(F187=0,F187=""),"",'DAFTAR PELAJAR'!B182)</f>
        <v/>
      </c>
      <c r="C187" s="240" t="str">
        <f>IF(OR(F187=0,F187=""),"",'DAFTAR PELAJAR'!C182)</f>
        <v/>
      </c>
      <c r="D187" s="241" t="str">
        <f>IF(OR(F187=0,F187=""),"",'DAFTAR PELAJAR'!D182)</f>
        <v/>
      </c>
      <c r="E187" s="240" t="str">
        <f>IF(OR(F187=0,F187=""),"",'DAFTAR PELAJAR'!E182)</f>
        <v/>
      </c>
      <c r="F187" s="242" t="str">
        <f>IF(OR('DAFTAR PELAJAR'!J182=0,'DAFTAR PELAJAR'!J182=""),"",'DAFTAR PELAJAR'!J182)</f>
        <v/>
      </c>
      <c r="G187" s="224" t="str">
        <f>IFERROR('RUMUSAN (PB)'!AC186,"")</f>
        <v/>
      </c>
      <c r="H187" s="140"/>
      <c r="I187" s="138"/>
      <c r="J187" s="138"/>
      <c r="K187" s="237" t="str">
        <f t="shared" si="18"/>
        <v/>
      </c>
      <c r="L187" s="185"/>
      <c r="M187" s="138"/>
      <c r="N187" s="186"/>
      <c r="O187" s="238" t="str">
        <f t="shared" si="19"/>
        <v/>
      </c>
      <c r="P187" s="238" t="str">
        <f t="shared" si="24"/>
        <v/>
      </c>
      <c r="Q187" s="238" t="str">
        <f t="shared" si="20"/>
        <v/>
      </c>
      <c r="R187" s="238" t="str">
        <f t="shared" si="21"/>
        <v/>
      </c>
      <c r="S187" s="238" t="str">
        <f t="shared" si="25"/>
        <v/>
      </c>
      <c r="T187" s="401" t="str">
        <f t="shared" si="26"/>
        <v/>
      </c>
      <c r="U187" s="401" t="str">
        <f t="shared" si="22"/>
        <v/>
      </c>
      <c r="V187" s="394" t="str">
        <f t="shared" si="23"/>
        <v/>
      </c>
    </row>
    <row r="188" spans="1:22">
      <c r="A188" s="6">
        <v>176</v>
      </c>
      <c r="B188" s="239" t="str">
        <f>IF(OR(F188=0,F188=""),"",'DAFTAR PELAJAR'!B183)</f>
        <v/>
      </c>
      <c r="C188" s="240" t="str">
        <f>IF(OR(F188=0,F188=""),"",'DAFTAR PELAJAR'!C183)</f>
        <v/>
      </c>
      <c r="D188" s="241" t="str">
        <f>IF(OR(F188=0,F188=""),"",'DAFTAR PELAJAR'!D183)</f>
        <v/>
      </c>
      <c r="E188" s="240" t="str">
        <f>IF(OR(F188=0,F188=""),"",'DAFTAR PELAJAR'!E183)</f>
        <v/>
      </c>
      <c r="F188" s="242" t="str">
        <f>IF(OR('DAFTAR PELAJAR'!J183=0,'DAFTAR PELAJAR'!J183=""),"",'DAFTAR PELAJAR'!J183)</f>
        <v/>
      </c>
      <c r="G188" s="224" t="str">
        <f>IFERROR('RUMUSAN (PB)'!AC187,"")</f>
        <v/>
      </c>
      <c r="H188" s="140"/>
      <c r="I188" s="138"/>
      <c r="J188" s="138"/>
      <c r="K188" s="237" t="str">
        <f t="shared" si="18"/>
        <v/>
      </c>
      <c r="L188" s="185"/>
      <c r="M188" s="138"/>
      <c r="N188" s="186"/>
      <c r="O188" s="238" t="str">
        <f t="shared" si="19"/>
        <v/>
      </c>
      <c r="P188" s="238" t="str">
        <f t="shared" si="24"/>
        <v/>
      </c>
      <c r="Q188" s="238" t="str">
        <f t="shared" si="20"/>
        <v/>
      </c>
      <c r="R188" s="238" t="str">
        <f t="shared" si="21"/>
        <v/>
      </c>
      <c r="S188" s="238" t="str">
        <f t="shared" si="25"/>
        <v/>
      </c>
      <c r="T188" s="401" t="str">
        <f t="shared" si="26"/>
        <v/>
      </c>
      <c r="U188" s="401" t="str">
        <f t="shared" si="22"/>
        <v/>
      </c>
      <c r="V188" s="394" t="str">
        <f t="shared" si="23"/>
        <v/>
      </c>
    </row>
    <row r="189" spans="1:22">
      <c r="A189" s="6">
        <v>177</v>
      </c>
      <c r="B189" s="239" t="str">
        <f>IF(OR(F189=0,F189=""),"",'DAFTAR PELAJAR'!B184)</f>
        <v/>
      </c>
      <c r="C189" s="240" t="str">
        <f>IF(OR(F189=0,F189=""),"",'DAFTAR PELAJAR'!C184)</f>
        <v/>
      </c>
      <c r="D189" s="241" t="str">
        <f>IF(OR(F189=0,F189=""),"",'DAFTAR PELAJAR'!D184)</f>
        <v/>
      </c>
      <c r="E189" s="240" t="str">
        <f>IF(OR(F189=0,F189=""),"",'DAFTAR PELAJAR'!E184)</f>
        <v/>
      </c>
      <c r="F189" s="242" t="str">
        <f>IF(OR('DAFTAR PELAJAR'!J184=0,'DAFTAR PELAJAR'!J184=""),"",'DAFTAR PELAJAR'!J184)</f>
        <v/>
      </c>
      <c r="G189" s="224" t="str">
        <f>IFERROR('RUMUSAN (PB)'!AC188,"")</f>
        <v/>
      </c>
      <c r="H189" s="140"/>
      <c r="I189" s="138"/>
      <c r="J189" s="138"/>
      <c r="K189" s="237" t="str">
        <f t="shared" si="18"/>
        <v/>
      </c>
      <c r="L189" s="185"/>
      <c r="M189" s="138"/>
      <c r="N189" s="186"/>
      <c r="O189" s="238" t="str">
        <f t="shared" si="19"/>
        <v/>
      </c>
      <c r="P189" s="238" t="str">
        <f t="shared" si="24"/>
        <v/>
      </c>
      <c r="Q189" s="238" t="str">
        <f t="shared" si="20"/>
        <v/>
      </c>
      <c r="R189" s="238" t="str">
        <f t="shared" si="21"/>
        <v/>
      </c>
      <c r="S189" s="238" t="str">
        <f t="shared" si="25"/>
        <v/>
      </c>
      <c r="T189" s="401" t="str">
        <f t="shared" si="26"/>
        <v/>
      </c>
      <c r="U189" s="401" t="str">
        <f t="shared" si="22"/>
        <v/>
      </c>
      <c r="V189" s="394" t="str">
        <f t="shared" si="23"/>
        <v/>
      </c>
    </row>
    <row r="190" spans="1:22">
      <c r="A190" s="6">
        <v>178</v>
      </c>
      <c r="B190" s="239" t="str">
        <f>IF(OR(F190=0,F190=""),"",'DAFTAR PELAJAR'!B185)</f>
        <v/>
      </c>
      <c r="C190" s="240" t="str">
        <f>IF(OR(F190=0,F190=""),"",'DAFTAR PELAJAR'!C185)</f>
        <v/>
      </c>
      <c r="D190" s="241" t="str">
        <f>IF(OR(F190=0,F190=""),"",'DAFTAR PELAJAR'!D185)</f>
        <v/>
      </c>
      <c r="E190" s="240" t="str">
        <f>IF(OR(F190=0,F190=""),"",'DAFTAR PELAJAR'!E185)</f>
        <v/>
      </c>
      <c r="F190" s="242" t="str">
        <f>IF(OR('DAFTAR PELAJAR'!J185=0,'DAFTAR PELAJAR'!J185=""),"",'DAFTAR PELAJAR'!J185)</f>
        <v/>
      </c>
      <c r="G190" s="224" t="str">
        <f>IFERROR('RUMUSAN (PB)'!AC189,"")</f>
        <v/>
      </c>
      <c r="H190" s="140"/>
      <c r="I190" s="138"/>
      <c r="J190" s="138"/>
      <c r="K190" s="237" t="str">
        <f t="shared" si="18"/>
        <v/>
      </c>
      <c r="L190" s="185"/>
      <c r="M190" s="138"/>
      <c r="N190" s="186"/>
      <c r="O190" s="238" t="str">
        <f t="shared" si="19"/>
        <v/>
      </c>
      <c r="P190" s="238" t="str">
        <f t="shared" si="24"/>
        <v/>
      </c>
      <c r="Q190" s="238" t="str">
        <f t="shared" si="20"/>
        <v/>
      </c>
      <c r="R190" s="238" t="str">
        <f t="shared" si="21"/>
        <v/>
      </c>
      <c r="S190" s="238" t="str">
        <f t="shared" si="25"/>
        <v/>
      </c>
      <c r="T190" s="401" t="str">
        <f t="shared" si="26"/>
        <v/>
      </c>
      <c r="U190" s="401" t="str">
        <f t="shared" si="22"/>
        <v/>
      </c>
      <c r="V190" s="394" t="str">
        <f t="shared" si="23"/>
        <v/>
      </c>
    </row>
    <row r="191" spans="1:22">
      <c r="A191" s="6">
        <v>179</v>
      </c>
      <c r="B191" s="239" t="str">
        <f>IF(OR(F191=0,F191=""),"",'DAFTAR PELAJAR'!B186)</f>
        <v/>
      </c>
      <c r="C191" s="240" t="str">
        <f>IF(OR(F191=0,F191=""),"",'DAFTAR PELAJAR'!C186)</f>
        <v/>
      </c>
      <c r="D191" s="241" t="str">
        <f>IF(OR(F191=0,F191=""),"",'DAFTAR PELAJAR'!D186)</f>
        <v/>
      </c>
      <c r="E191" s="240" t="str">
        <f>IF(OR(F191=0,F191=""),"",'DAFTAR PELAJAR'!E186)</f>
        <v/>
      </c>
      <c r="F191" s="242" t="str">
        <f>IF(OR('DAFTAR PELAJAR'!J186=0,'DAFTAR PELAJAR'!J186=""),"",'DAFTAR PELAJAR'!J186)</f>
        <v/>
      </c>
      <c r="G191" s="224" t="str">
        <f>IFERROR('RUMUSAN (PB)'!AC190,"")</f>
        <v/>
      </c>
      <c r="H191" s="140"/>
      <c r="I191" s="138"/>
      <c r="J191" s="138"/>
      <c r="K191" s="237" t="str">
        <f t="shared" si="18"/>
        <v/>
      </c>
      <c r="L191" s="185"/>
      <c r="M191" s="138"/>
      <c r="N191" s="186"/>
      <c r="O191" s="238" t="str">
        <f t="shared" si="19"/>
        <v/>
      </c>
      <c r="P191" s="238" t="str">
        <f t="shared" si="24"/>
        <v/>
      </c>
      <c r="Q191" s="238" t="str">
        <f t="shared" si="20"/>
        <v/>
      </c>
      <c r="R191" s="238" t="str">
        <f t="shared" si="21"/>
        <v/>
      </c>
      <c r="S191" s="238" t="str">
        <f t="shared" si="25"/>
        <v/>
      </c>
      <c r="T191" s="401" t="str">
        <f t="shared" si="26"/>
        <v/>
      </c>
      <c r="U191" s="401" t="str">
        <f t="shared" si="22"/>
        <v/>
      </c>
      <c r="V191" s="394" t="str">
        <f t="shared" si="23"/>
        <v/>
      </c>
    </row>
    <row r="192" spans="1:22">
      <c r="A192" s="6">
        <v>180</v>
      </c>
      <c r="B192" s="239" t="str">
        <f>IF(OR(F192=0,F192=""),"",'DAFTAR PELAJAR'!B187)</f>
        <v/>
      </c>
      <c r="C192" s="240" t="str">
        <f>IF(OR(F192=0,F192=""),"",'DAFTAR PELAJAR'!C187)</f>
        <v/>
      </c>
      <c r="D192" s="241" t="str">
        <f>IF(OR(F192=0,F192=""),"",'DAFTAR PELAJAR'!D187)</f>
        <v/>
      </c>
      <c r="E192" s="240" t="str">
        <f>IF(OR(F192=0,F192=""),"",'DAFTAR PELAJAR'!E187)</f>
        <v/>
      </c>
      <c r="F192" s="242" t="str">
        <f>IF(OR('DAFTAR PELAJAR'!J187=0,'DAFTAR PELAJAR'!J187=""),"",'DAFTAR PELAJAR'!J187)</f>
        <v/>
      </c>
      <c r="G192" s="224" t="str">
        <f>IFERROR('RUMUSAN (PB)'!AC191,"")</f>
        <v/>
      </c>
      <c r="H192" s="140"/>
      <c r="I192" s="138"/>
      <c r="J192" s="138"/>
      <c r="K192" s="237" t="str">
        <f t="shared" si="18"/>
        <v/>
      </c>
      <c r="L192" s="185"/>
      <c r="M192" s="138"/>
      <c r="N192" s="186"/>
      <c r="O192" s="238" t="str">
        <f t="shared" si="19"/>
        <v/>
      </c>
      <c r="P192" s="238" t="str">
        <f t="shared" si="24"/>
        <v/>
      </c>
      <c r="Q192" s="238" t="str">
        <f t="shared" si="20"/>
        <v/>
      </c>
      <c r="R192" s="238" t="str">
        <f t="shared" si="21"/>
        <v/>
      </c>
      <c r="S192" s="238" t="str">
        <f t="shared" si="25"/>
        <v/>
      </c>
      <c r="T192" s="401" t="str">
        <f t="shared" si="26"/>
        <v/>
      </c>
      <c r="U192" s="401" t="str">
        <f t="shared" si="22"/>
        <v/>
      </c>
      <c r="V192" s="394" t="str">
        <f t="shared" si="23"/>
        <v/>
      </c>
    </row>
    <row r="193" spans="1:22">
      <c r="A193" s="6">
        <v>181</v>
      </c>
      <c r="B193" s="239" t="str">
        <f>IF(OR(F193=0,F193=""),"",'DAFTAR PELAJAR'!B188)</f>
        <v/>
      </c>
      <c r="C193" s="240" t="str">
        <f>IF(OR(F193=0,F193=""),"",'DAFTAR PELAJAR'!C188)</f>
        <v/>
      </c>
      <c r="D193" s="241" t="str">
        <f>IF(OR(F193=0,F193=""),"",'DAFTAR PELAJAR'!D188)</f>
        <v/>
      </c>
      <c r="E193" s="240" t="str">
        <f>IF(OR(F193=0,F193=""),"",'DAFTAR PELAJAR'!E188)</f>
        <v/>
      </c>
      <c r="F193" s="242" t="str">
        <f>IF(OR('DAFTAR PELAJAR'!J188=0,'DAFTAR PELAJAR'!J188=""),"",'DAFTAR PELAJAR'!J188)</f>
        <v/>
      </c>
      <c r="G193" s="224" t="str">
        <f>IFERROR('RUMUSAN (PB)'!AC192,"")</f>
        <v/>
      </c>
      <c r="H193" s="140"/>
      <c r="I193" s="138"/>
      <c r="J193" s="138"/>
      <c r="K193" s="237" t="str">
        <f t="shared" si="18"/>
        <v/>
      </c>
      <c r="L193" s="185"/>
      <c r="M193" s="138"/>
      <c r="N193" s="186"/>
      <c r="O193" s="238" t="str">
        <f t="shared" si="19"/>
        <v/>
      </c>
      <c r="P193" s="238" t="str">
        <f t="shared" si="24"/>
        <v/>
      </c>
      <c r="Q193" s="238" t="str">
        <f t="shared" si="20"/>
        <v/>
      </c>
      <c r="R193" s="238" t="str">
        <f t="shared" si="21"/>
        <v/>
      </c>
      <c r="S193" s="238" t="str">
        <f t="shared" si="25"/>
        <v/>
      </c>
      <c r="T193" s="401" t="str">
        <f t="shared" si="26"/>
        <v/>
      </c>
      <c r="U193" s="401" t="str">
        <f t="shared" si="22"/>
        <v/>
      </c>
      <c r="V193" s="394" t="str">
        <f t="shared" si="23"/>
        <v/>
      </c>
    </row>
    <row r="194" spans="1:22">
      <c r="A194" s="6">
        <v>182</v>
      </c>
      <c r="B194" s="239" t="str">
        <f>IF(OR(F194=0,F194=""),"",'DAFTAR PELAJAR'!B189)</f>
        <v/>
      </c>
      <c r="C194" s="240" t="str">
        <f>IF(OR(F194=0,F194=""),"",'DAFTAR PELAJAR'!C189)</f>
        <v/>
      </c>
      <c r="D194" s="241" t="str">
        <f>IF(OR(F194=0,F194=""),"",'DAFTAR PELAJAR'!D189)</f>
        <v/>
      </c>
      <c r="E194" s="240" t="str">
        <f>IF(OR(F194=0,F194=""),"",'DAFTAR PELAJAR'!E189)</f>
        <v/>
      </c>
      <c r="F194" s="242" t="str">
        <f>IF(OR('DAFTAR PELAJAR'!J189=0,'DAFTAR PELAJAR'!J189=""),"",'DAFTAR PELAJAR'!J189)</f>
        <v/>
      </c>
      <c r="G194" s="224" t="str">
        <f>IFERROR('RUMUSAN (PB)'!AC193,"")</f>
        <v/>
      </c>
      <c r="H194" s="140"/>
      <c r="I194" s="138"/>
      <c r="J194" s="138"/>
      <c r="K194" s="237" t="str">
        <f t="shared" si="18"/>
        <v/>
      </c>
      <c r="L194" s="185"/>
      <c r="M194" s="138"/>
      <c r="N194" s="186"/>
      <c r="O194" s="238" t="str">
        <f t="shared" si="19"/>
        <v/>
      </c>
      <c r="P194" s="238" t="str">
        <f t="shared" si="24"/>
        <v/>
      </c>
      <c r="Q194" s="238" t="str">
        <f t="shared" si="20"/>
        <v/>
      </c>
      <c r="R194" s="238" t="str">
        <f t="shared" si="21"/>
        <v/>
      </c>
      <c r="S194" s="238" t="str">
        <f t="shared" si="25"/>
        <v/>
      </c>
      <c r="T194" s="401" t="str">
        <f t="shared" si="26"/>
        <v/>
      </c>
      <c r="U194" s="401" t="str">
        <f t="shared" si="22"/>
        <v/>
      </c>
      <c r="V194" s="394" t="str">
        <f t="shared" si="23"/>
        <v/>
      </c>
    </row>
    <row r="195" spans="1:22">
      <c r="A195" s="6">
        <v>183</v>
      </c>
      <c r="B195" s="239" t="str">
        <f>IF(OR(F195=0,F195=""),"",'DAFTAR PELAJAR'!B190)</f>
        <v/>
      </c>
      <c r="C195" s="240" t="str">
        <f>IF(OR(F195=0,F195=""),"",'DAFTAR PELAJAR'!C190)</f>
        <v/>
      </c>
      <c r="D195" s="241" t="str">
        <f>IF(OR(F195=0,F195=""),"",'DAFTAR PELAJAR'!D190)</f>
        <v/>
      </c>
      <c r="E195" s="240" t="str">
        <f>IF(OR(F195=0,F195=""),"",'DAFTAR PELAJAR'!E190)</f>
        <v/>
      </c>
      <c r="F195" s="242" t="str">
        <f>IF(OR('DAFTAR PELAJAR'!J190=0,'DAFTAR PELAJAR'!J190=""),"",'DAFTAR PELAJAR'!J190)</f>
        <v/>
      </c>
      <c r="G195" s="224" t="str">
        <f>IFERROR('RUMUSAN (PB)'!AC194,"")</f>
        <v/>
      </c>
      <c r="H195" s="140"/>
      <c r="I195" s="138"/>
      <c r="J195" s="138"/>
      <c r="K195" s="237" t="str">
        <f t="shared" si="18"/>
        <v/>
      </c>
      <c r="L195" s="185"/>
      <c r="M195" s="138"/>
      <c r="N195" s="186"/>
      <c r="O195" s="238" t="str">
        <f t="shared" si="19"/>
        <v/>
      </c>
      <c r="P195" s="238" t="str">
        <f t="shared" si="24"/>
        <v/>
      </c>
      <c r="Q195" s="238" t="str">
        <f t="shared" si="20"/>
        <v/>
      </c>
      <c r="R195" s="238" t="str">
        <f t="shared" si="21"/>
        <v/>
      </c>
      <c r="S195" s="238" t="str">
        <f t="shared" si="25"/>
        <v/>
      </c>
      <c r="T195" s="401" t="str">
        <f t="shared" si="26"/>
        <v/>
      </c>
      <c r="U195" s="401" t="str">
        <f t="shared" si="22"/>
        <v/>
      </c>
      <c r="V195" s="394" t="str">
        <f t="shared" si="23"/>
        <v/>
      </c>
    </row>
    <row r="196" spans="1:22">
      <c r="A196" s="6">
        <v>184</v>
      </c>
      <c r="B196" s="239" t="str">
        <f>IF(OR(F196=0,F196=""),"",'DAFTAR PELAJAR'!B191)</f>
        <v/>
      </c>
      <c r="C196" s="240" t="str">
        <f>IF(OR(F196=0,F196=""),"",'DAFTAR PELAJAR'!C191)</f>
        <v/>
      </c>
      <c r="D196" s="241" t="str">
        <f>IF(OR(F196=0,F196=""),"",'DAFTAR PELAJAR'!D191)</f>
        <v/>
      </c>
      <c r="E196" s="240" t="str">
        <f>IF(OR(F196=0,F196=""),"",'DAFTAR PELAJAR'!E191)</f>
        <v/>
      </c>
      <c r="F196" s="242" t="str">
        <f>IF(OR('DAFTAR PELAJAR'!J191=0,'DAFTAR PELAJAR'!J191=""),"",'DAFTAR PELAJAR'!J191)</f>
        <v/>
      </c>
      <c r="G196" s="224" t="str">
        <f>IFERROR('RUMUSAN (PB)'!AC195,"")</f>
        <v/>
      </c>
      <c r="H196" s="140"/>
      <c r="I196" s="138"/>
      <c r="J196" s="138"/>
      <c r="K196" s="237" t="str">
        <f t="shared" si="18"/>
        <v/>
      </c>
      <c r="L196" s="185"/>
      <c r="M196" s="138"/>
      <c r="N196" s="186"/>
      <c r="O196" s="238" t="str">
        <f t="shared" si="19"/>
        <v/>
      </c>
      <c r="P196" s="238" t="str">
        <f t="shared" si="24"/>
        <v/>
      </c>
      <c r="Q196" s="238" t="str">
        <f t="shared" si="20"/>
        <v/>
      </c>
      <c r="R196" s="238" t="str">
        <f t="shared" si="21"/>
        <v/>
      </c>
      <c r="S196" s="238" t="str">
        <f t="shared" si="25"/>
        <v/>
      </c>
      <c r="T196" s="401" t="str">
        <f t="shared" si="26"/>
        <v/>
      </c>
      <c r="U196" s="401" t="str">
        <f t="shared" si="22"/>
        <v/>
      </c>
      <c r="V196" s="394" t="str">
        <f t="shared" si="23"/>
        <v/>
      </c>
    </row>
    <row r="197" spans="1:22">
      <c r="A197" s="6">
        <v>185</v>
      </c>
      <c r="B197" s="239" t="str">
        <f>IF(OR(F197=0,F197=""),"",'DAFTAR PELAJAR'!B192)</f>
        <v/>
      </c>
      <c r="C197" s="240" t="str">
        <f>IF(OR(F197=0,F197=""),"",'DAFTAR PELAJAR'!C192)</f>
        <v/>
      </c>
      <c r="D197" s="241" t="str">
        <f>IF(OR(F197=0,F197=""),"",'DAFTAR PELAJAR'!D192)</f>
        <v/>
      </c>
      <c r="E197" s="240" t="str">
        <f>IF(OR(F197=0,F197=""),"",'DAFTAR PELAJAR'!E192)</f>
        <v/>
      </c>
      <c r="F197" s="242" t="str">
        <f>IF(OR('DAFTAR PELAJAR'!J192=0,'DAFTAR PELAJAR'!J192=""),"",'DAFTAR PELAJAR'!J192)</f>
        <v/>
      </c>
      <c r="G197" s="224" t="str">
        <f>IFERROR('RUMUSAN (PB)'!AC196,"")</f>
        <v/>
      </c>
      <c r="H197" s="140"/>
      <c r="I197" s="138"/>
      <c r="J197" s="138"/>
      <c r="K197" s="237" t="str">
        <f t="shared" si="18"/>
        <v/>
      </c>
      <c r="L197" s="185"/>
      <c r="M197" s="138"/>
      <c r="N197" s="186"/>
      <c r="O197" s="238" t="str">
        <f t="shared" si="19"/>
        <v/>
      </c>
      <c r="P197" s="238" t="str">
        <f t="shared" si="24"/>
        <v/>
      </c>
      <c r="Q197" s="238" t="str">
        <f t="shared" si="20"/>
        <v/>
      </c>
      <c r="R197" s="238" t="str">
        <f t="shared" si="21"/>
        <v/>
      </c>
      <c r="S197" s="238" t="str">
        <f t="shared" si="25"/>
        <v/>
      </c>
      <c r="T197" s="401" t="str">
        <f t="shared" si="26"/>
        <v/>
      </c>
      <c r="U197" s="401" t="str">
        <f t="shared" si="22"/>
        <v/>
      </c>
      <c r="V197" s="394" t="str">
        <f t="shared" si="23"/>
        <v/>
      </c>
    </row>
    <row r="198" spans="1:22">
      <c r="A198" s="6">
        <v>186</v>
      </c>
      <c r="B198" s="239" t="str">
        <f>IF(OR(F198=0,F198=""),"",'DAFTAR PELAJAR'!B193)</f>
        <v/>
      </c>
      <c r="C198" s="240" t="str">
        <f>IF(OR(F198=0,F198=""),"",'DAFTAR PELAJAR'!C193)</f>
        <v/>
      </c>
      <c r="D198" s="241" t="str">
        <f>IF(OR(F198=0,F198=""),"",'DAFTAR PELAJAR'!D193)</f>
        <v/>
      </c>
      <c r="E198" s="240" t="str">
        <f>IF(OR(F198=0,F198=""),"",'DAFTAR PELAJAR'!E193)</f>
        <v/>
      </c>
      <c r="F198" s="242" t="str">
        <f>IF(OR('DAFTAR PELAJAR'!J193=0,'DAFTAR PELAJAR'!J193=""),"",'DAFTAR PELAJAR'!J193)</f>
        <v/>
      </c>
      <c r="G198" s="224" t="str">
        <f>IFERROR('RUMUSAN (PB)'!AC197,"")</f>
        <v/>
      </c>
      <c r="H198" s="140"/>
      <c r="I198" s="138"/>
      <c r="J198" s="138"/>
      <c r="K198" s="237" t="str">
        <f t="shared" si="18"/>
        <v/>
      </c>
      <c r="L198" s="185"/>
      <c r="M198" s="138"/>
      <c r="N198" s="186"/>
      <c r="O198" s="238" t="str">
        <f t="shared" si="19"/>
        <v/>
      </c>
      <c r="P198" s="238" t="str">
        <f t="shared" si="24"/>
        <v/>
      </c>
      <c r="Q198" s="238" t="str">
        <f t="shared" si="20"/>
        <v/>
      </c>
      <c r="R198" s="238" t="str">
        <f t="shared" si="21"/>
        <v/>
      </c>
      <c r="S198" s="238" t="str">
        <f t="shared" si="25"/>
        <v/>
      </c>
      <c r="T198" s="401" t="str">
        <f t="shared" si="26"/>
        <v/>
      </c>
      <c r="U198" s="401" t="str">
        <f t="shared" si="22"/>
        <v/>
      </c>
      <c r="V198" s="394" t="str">
        <f t="shared" si="23"/>
        <v/>
      </c>
    </row>
    <row r="199" spans="1:22">
      <c r="A199" s="6">
        <v>187</v>
      </c>
      <c r="B199" s="239" t="str">
        <f>IF(OR(F199=0,F199=""),"",'DAFTAR PELAJAR'!B194)</f>
        <v/>
      </c>
      <c r="C199" s="240" t="str">
        <f>IF(OR(F199=0,F199=""),"",'DAFTAR PELAJAR'!C194)</f>
        <v/>
      </c>
      <c r="D199" s="241" t="str">
        <f>IF(OR(F199=0,F199=""),"",'DAFTAR PELAJAR'!D194)</f>
        <v/>
      </c>
      <c r="E199" s="240" t="str">
        <f>IF(OR(F199=0,F199=""),"",'DAFTAR PELAJAR'!E194)</f>
        <v/>
      </c>
      <c r="F199" s="242" t="str">
        <f>IF(OR('DAFTAR PELAJAR'!J194=0,'DAFTAR PELAJAR'!J194=""),"",'DAFTAR PELAJAR'!J194)</f>
        <v/>
      </c>
      <c r="G199" s="224" t="str">
        <f>IFERROR('RUMUSAN (PB)'!AC198,"")</f>
        <v/>
      </c>
      <c r="H199" s="140"/>
      <c r="I199" s="138"/>
      <c r="J199" s="138"/>
      <c r="K199" s="237" t="str">
        <f t="shared" si="18"/>
        <v/>
      </c>
      <c r="L199" s="185"/>
      <c r="M199" s="138"/>
      <c r="N199" s="186"/>
      <c r="O199" s="238" t="str">
        <f t="shared" si="19"/>
        <v/>
      </c>
      <c r="P199" s="238" t="str">
        <f t="shared" si="24"/>
        <v/>
      </c>
      <c r="Q199" s="238" t="str">
        <f t="shared" si="20"/>
        <v/>
      </c>
      <c r="R199" s="238" t="str">
        <f t="shared" si="21"/>
        <v/>
      </c>
      <c r="S199" s="238" t="str">
        <f t="shared" si="25"/>
        <v/>
      </c>
      <c r="T199" s="401" t="str">
        <f t="shared" si="26"/>
        <v/>
      </c>
      <c r="U199" s="401" t="str">
        <f t="shared" si="22"/>
        <v/>
      </c>
      <c r="V199" s="394" t="str">
        <f t="shared" si="23"/>
        <v/>
      </c>
    </row>
    <row r="200" spans="1:22">
      <c r="A200" s="6">
        <v>188</v>
      </c>
      <c r="B200" s="239" t="str">
        <f>IF(OR(F200=0,F200=""),"",'DAFTAR PELAJAR'!B195)</f>
        <v/>
      </c>
      <c r="C200" s="240" t="str">
        <f>IF(OR(F200=0,F200=""),"",'DAFTAR PELAJAR'!C195)</f>
        <v/>
      </c>
      <c r="D200" s="241" t="str">
        <f>IF(OR(F200=0,F200=""),"",'DAFTAR PELAJAR'!D195)</f>
        <v/>
      </c>
      <c r="E200" s="240" t="str">
        <f>IF(OR(F200=0,F200=""),"",'DAFTAR PELAJAR'!E195)</f>
        <v/>
      </c>
      <c r="F200" s="242" t="str">
        <f>IF(OR('DAFTAR PELAJAR'!J195=0,'DAFTAR PELAJAR'!J195=""),"",'DAFTAR PELAJAR'!J195)</f>
        <v/>
      </c>
      <c r="G200" s="224" t="str">
        <f>IFERROR('RUMUSAN (PB)'!AC199,"")</f>
        <v/>
      </c>
      <c r="H200" s="140"/>
      <c r="I200" s="138"/>
      <c r="J200" s="138"/>
      <c r="K200" s="237" t="str">
        <f t="shared" si="18"/>
        <v/>
      </c>
      <c r="L200" s="185"/>
      <c r="M200" s="138"/>
      <c r="N200" s="186"/>
      <c r="O200" s="238" t="str">
        <f t="shared" si="19"/>
        <v/>
      </c>
      <c r="P200" s="238" t="str">
        <f t="shared" si="24"/>
        <v/>
      </c>
      <c r="Q200" s="238" t="str">
        <f t="shared" si="20"/>
        <v/>
      </c>
      <c r="R200" s="238" t="str">
        <f t="shared" si="21"/>
        <v/>
      </c>
      <c r="S200" s="238" t="str">
        <f t="shared" si="25"/>
        <v/>
      </c>
      <c r="T200" s="401" t="str">
        <f t="shared" si="26"/>
        <v/>
      </c>
      <c r="U200" s="401" t="str">
        <f t="shared" si="22"/>
        <v/>
      </c>
      <c r="V200" s="394" t="str">
        <f t="shared" si="23"/>
        <v/>
      </c>
    </row>
    <row r="201" spans="1:22">
      <c r="A201" s="6">
        <v>189</v>
      </c>
      <c r="B201" s="239" t="str">
        <f>IF(OR(F201=0,F201=""),"",'DAFTAR PELAJAR'!B196)</f>
        <v/>
      </c>
      <c r="C201" s="240" t="str">
        <f>IF(OR(F201=0,F201=""),"",'DAFTAR PELAJAR'!C196)</f>
        <v/>
      </c>
      <c r="D201" s="241" t="str">
        <f>IF(OR(F201=0,F201=""),"",'DAFTAR PELAJAR'!D196)</f>
        <v/>
      </c>
      <c r="E201" s="240" t="str">
        <f>IF(OR(F201=0,F201=""),"",'DAFTAR PELAJAR'!E196)</f>
        <v/>
      </c>
      <c r="F201" s="242" t="str">
        <f>IF(OR('DAFTAR PELAJAR'!J196=0,'DAFTAR PELAJAR'!J196=""),"",'DAFTAR PELAJAR'!J196)</f>
        <v/>
      </c>
      <c r="G201" s="224" t="str">
        <f>IFERROR('RUMUSAN (PB)'!AC200,"")</f>
        <v/>
      </c>
      <c r="H201" s="140"/>
      <c r="I201" s="138"/>
      <c r="J201" s="138"/>
      <c r="K201" s="237" t="str">
        <f t="shared" si="18"/>
        <v/>
      </c>
      <c r="L201" s="185"/>
      <c r="M201" s="138"/>
      <c r="N201" s="186"/>
      <c r="O201" s="238" t="str">
        <f t="shared" si="19"/>
        <v/>
      </c>
      <c r="P201" s="238" t="str">
        <f t="shared" si="24"/>
        <v/>
      </c>
      <c r="Q201" s="238" t="str">
        <f t="shared" si="20"/>
        <v/>
      </c>
      <c r="R201" s="238" t="str">
        <f t="shared" si="21"/>
        <v/>
      </c>
      <c r="S201" s="238" t="str">
        <f t="shared" si="25"/>
        <v/>
      </c>
      <c r="T201" s="401" t="str">
        <f t="shared" si="26"/>
        <v/>
      </c>
      <c r="U201" s="401" t="str">
        <f t="shared" si="22"/>
        <v/>
      </c>
      <c r="V201" s="394" t="str">
        <f t="shared" si="23"/>
        <v/>
      </c>
    </row>
    <row r="202" spans="1:22">
      <c r="A202" s="6">
        <v>190</v>
      </c>
      <c r="B202" s="239" t="str">
        <f>IF(OR(F202=0,F202=""),"",'DAFTAR PELAJAR'!B197)</f>
        <v/>
      </c>
      <c r="C202" s="240" t="str">
        <f>IF(OR(F202=0,F202=""),"",'DAFTAR PELAJAR'!C197)</f>
        <v/>
      </c>
      <c r="D202" s="241" t="str">
        <f>IF(OR(F202=0,F202=""),"",'DAFTAR PELAJAR'!D197)</f>
        <v/>
      </c>
      <c r="E202" s="240" t="str">
        <f>IF(OR(F202=0,F202=""),"",'DAFTAR PELAJAR'!E197)</f>
        <v/>
      </c>
      <c r="F202" s="242" t="str">
        <f>IF(OR('DAFTAR PELAJAR'!J197=0,'DAFTAR PELAJAR'!J197=""),"",'DAFTAR PELAJAR'!J197)</f>
        <v/>
      </c>
      <c r="G202" s="224" t="str">
        <f>IFERROR('RUMUSAN (PB)'!AC201,"")</f>
        <v/>
      </c>
      <c r="H202" s="140"/>
      <c r="I202" s="138"/>
      <c r="J202" s="138"/>
      <c r="K202" s="237" t="str">
        <f t="shared" si="18"/>
        <v/>
      </c>
      <c r="L202" s="185"/>
      <c r="M202" s="138"/>
      <c r="N202" s="186"/>
      <c r="O202" s="238" t="str">
        <f t="shared" si="19"/>
        <v/>
      </c>
      <c r="P202" s="238" t="str">
        <f t="shared" si="24"/>
        <v/>
      </c>
      <c r="Q202" s="238" t="str">
        <f t="shared" si="20"/>
        <v/>
      </c>
      <c r="R202" s="238" t="str">
        <f t="shared" si="21"/>
        <v/>
      </c>
      <c r="S202" s="238" t="str">
        <f t="shared" si="25"/>
        <v/>
      </c>
      <c r="T202" s="401" t="str">
        <f t="shared" si="26"/>
        <v/>
      </c>
      <c r="U202" s="401" t="str">
        <f t="shared" si="22"/>
        <v/>
      </c>
      <c r="V202" s="394" t="str">
        <f t="shared" si="23"/>
        <v/>
      </c>
    </row>
    <row r="203" spans="1:22">
      <c r="A203" s="6">
        <v>191</v>
      </c>
      <c r="B203" s="239" t="str">
        <f>IF(OR(F203=0,F203=""),"",'DAFTAR PELAJAR'!B198)</f>
        <v/>
      </c>
      <c r="C203" s="240" t="str">
        <f>IF(OR(F203=0,F203=""),"",'DAFTAR PELAJAR'!C198)</f>
        <v/>
      </c>
      <c r="D203" s="241" t="str">
        <f>IF(OR(F203=0,F203=""),"",'DAFTAR PELAJAR'!D198)</f>
        <v/>
      </c>
      <c r="E203" s="240" t="str">
        <f>IF(OR(F203=0,F203=""),"",'DAFTAR PELAJAR'!E198)</f>
        <v/>
      </c>
      <c r="F203" s="242" t="str">
        <f>IF(OR('DAFTAR PELAJAR'!J198=0,'DAFTAR PELAJAR'!J198=""),"",'DAFTAR PELAJAR'!J198)</f>
        <v/>
      </c>
      <c r="G203" s="224" t="str">
        <f>IFERROR('RUMUSAN (PB)'!AC202,"")</f>
        <v/>
      </c>
      <c r="H203" s="140"/>
      <c r="I203" s="138"/>
      <c r="J203" s="138"/>
      <c r="K203" s="237" t="str">
        <f t="shared" si="18"/>
        <v/>
      </c>
      <c r="L203" s="185"/>
      <c r="M203" s="138"/>
      <c r="N203" s="186"/>
      <c r="O203" s="238" t="str">
        <f t="shared" si="19"/>
        <v/>
      </c>
      <c r="P203" s="238" t="str">
        <f t="shared" si="24"/>
        <v/>
      </c>
      <c r="Q203" s="238" t="str">
        <f t="shared" si="20"/>
        <v/>
      </c>
      <c r="R203" s="238" t="str">
        <f t="shared" si="21"/>
        <v/>
      </c>
      <c r="S203" s="238" t="str">
        <f t="shared" si="25"/>
        <v/>
      </c>
      <c r="T203" s="401" t="str">
        <f t="shared" si="26"/>
        <v/>
      </c>
      <c r="U203" s="401" t="str">
        <f t="shared" si="22"/>
        <v/>
      </c>
      <c r="V203" s="394" t="str">
        <f t="shared" si="23"/>
        <v/>
      </c>
    </row>
    <row r="204" spans="1:22">
      <c r="A204" s="6">
        <v>192</v>
      </c>
      <c r="B204" s="239" t="str">
        <f>IF(OR(F204=0,F204=""),"",'DAFTAR PELAJAR'!B199)</f>
        <v/>
      </c>
      <c r="C204" s="240" t="str">
        <f>IF(OR(F204=0,F204=""),"",'DAFTAR PELAJAR'!C199)</f>
        <v/>
      </c>
      <c r="D204" s="241" t="str">
        <f>IF(OR(F204=0,F204=""),"",'DAFTAR PELAJAR'!D199)</f>
        <v/>
      </c>
      <c r="E204" s="240" t="str">
        <f>IF(OR(F204=0,F204=""),"",'DAFTAR PELAJAR'!E199)</f>
        <v/>
      </c>
      <c r="F204" s="242" t="str">
        <f>IF(OR('DAFTAR PELAJAR'!J199=0,'DAFTAR PELAJAR'!J199=""),"",'DAFTAR PELAJAR'!J199)</f>
        <v/>
      </c>
      <c r="G204" s="224" t="str">
        <f>IFERROR('RUMUSAN (PB)'!AC203,"")</f>
        <v/>
      </c>
      <c r="H204" s="140"/>
      <c r="I204" s="138"/>
      <c r="J204" s="138"/>
      <c r="K204" s="237" t="str">
        <f t="shared" si="18"/>
        <v/>
      </c>
      <c r="L204" s="185"/>
      <c r="M204" s="138"/>
      <c r="N204" s="186"/>
      <c r="O204" s="238" t="str">
        <f t="shared" si="19"/>
        <v/>
      </c>
      <c r="P204" s="238" t="str">
        <f t="shared" si="24"/>
        <v/>
      </c>
      <c r="Q204" s="238" t="str">
        <f t="shared" si="20"/>
        <v/>
      </c>
      <c r="R204" s="238" t="str">
        <f t="shared" si="21"/>
        <v/>
      </c>
      <c r="S204" s="238" t="str">
        <f t="shared" si="25"/>
        <v/>
      </c>
      <c r="T204" s="401" t="str">
        <f t="shared" si="26"/>
        <v/>
      </c>
      <c r="U204" s="401" t="str">
        <f t="shared" si="22"/>
        <v/>
      </c>
      <c r="V204" s="394" t="str">
        <f t="shared" si="23"/>
        <v/>
      </c>
    </row>
    <row r="205" spans="1:22">
      <c r="A205" s="6">
        <v>193</v>
      </c>
      <c r="B205" s="239" t="str">
        <f>IF(OR(F205=0,F205=""),"",'DAFTAR PELAJAR'!B200)</f>
        <v/>
      </c>
      <c r="C205" s="240" t="str">
        <f>IF(OR(F205=0,F205=""),"",'DAFTAR PELAJAR'!C200)</f>
        <v/>
      </c>
      <c r="D205" s="241" t="str">
        <f>IF(OR(F205=0,F205=""),"",'DAFTAR PELAJAR'!D200)</f>
        <v/>
      </c>
      <c r="E205" s="240" t="str">
        <f>IF(OR(F205=0,F205=""),"",'DAFTAR PELAJAR'!E200)</f>
        <v/>
      </c>
      <c r="F205" s="242" t="str">
        <f>IF(OR('DAFTAR PELAJAR'!J200=0,'DAFTAR PELAJAR'!J200=""),"",'DAFTAR PELAJAR'!J200)</f>
        <v/>
      </c>
      <c r="G205" s="224" t="str">
        <f>IFERROR('RUMUSAN (PB)'!AC204,"")</f>
        <v/>
      </c>
      <c r="H205" s="140"/>
      <c r="I205" s="138"/>
      <c r="J205" s="138"/>
      <c r="K205" s="237" t="str">
        <f t="shared" ref="K205:K262" si="27">IFERROR(AVERAGE(H205:J205)*PPTEORI%,"")</f>
        <v/>
      </c>
      <c r="L205" s="185"/>
      <c r="M205" s="138"/>
      <c r="N205" s="186"/>
      <c r="O205" s="238" t="str">
        <f t="shared" ref="O205:O262" si="28">IFERROR(AVERAGE(L205:N205)*PPAMALI%,"")</f>
        <v/>
      </c>
      <c r="P205" s="238" t="str">
        <f t="shared" si="24"/>
        <v/>
      </c>
      <c r="Q205" s="238" t="str">
        <f t="shared" ref="Q205:Q262" si="29">IFERROR(AVERAGE(I205,M205),"")</f>
        <v/>
      </c>
      <c r="R205" s="238" t="str">
        <f t="shared" ref="R205:R262" si="30">IFERROR(AVERAGE(J205,N205),"")</f>
        <v/>
      </c>
      <c r="S205" s="238" t="str">
        <f t="shared" si="25"/>
        <v/>
      </c>
      <c r="T205" s="401" t="str">
        <f t="shared" si="26"/>
        <v/>
      </c>
      <c r="U205" s="401" t="str">
        <f t="shared" ref="U205:U262" si="31">IF(OR(B205="",F205=0,T205="",G205=""),"",IF(JENIS="UMUM",VLOOKUP(T205,GREDU,2,TRUE),IF(JENIS="VOKASIONAL UMUM",VLOOKUP(T205,GREDVU,2,TRUE),IF(JENIS="VOKASIONAL PTA",VLOOKUP(T205,GREDVPTA,2,TRUE),IF(JENIS="VOKASIONAL OJT",VLOOKUP(T205,GREDVOJT,2,TRUE))))))</f>
        <v/>
      </c>
      <c r="V205" s="394" t="str">
        <f t="shared" ref="V205:V262" si="32">IF(T205="","",IF(JENIS="UMUM",VLOOKUP(T205,GREDU,4,TRUE),IF(JENIS="VOKASIONAL UMUM",VLOOKUP(T205,GREDVU,4,TRUE),IF(JENIS="VOKASIONAL PTA",VLOOKUP(T205,GREDVPTA,4,TRUE),IF(JENIS="VOKASIONAL OJT",VLOOKUP(T205,GREDVOJT,4,TRUE))))))</f>
        <v/>
      </c>
    </row>
    <row r="206" spans="1:22">
      <c r="A206" s="6">
        <v>194</v>
      </c>
      <c r="B206" s="239" t="str">
        <f>IF(OR(F206=0,F206=""),"",'DAFTAR PELAJAR'!B201)</f>
        <v/>
      </c>
      <c r="C206" s="240" t="str">
        <f>IF(OR(F206=0,F206=""),"",'DAFTAR PELAJAR'!C201)</f>
        <v/>
      </c>
      <c r="D206" s="241" t="str">
        <f>IF(OR(F206=0,F206=""),"",'DAFTAR PELAJAR'!D201)</f>
        <v/>
      </c>
      <c r="E206" s="240" t="str">
        <f>IF(OR(F206=0,F206=""),"",'DAFTAR PELAJAR'!E201)</f>
        <v/>
      </c>
      <c r="F206" s="242" t="str">
        <f>IF(OR('DAFTAR PELAJAR'!J201=0,'DAFTAR PELAJAR'!J201=""),"",'DAFTAR PELAJAR'!J201)</f>
        <v/>
      </c>
      <c r="G206" s="224" t="str">
        <f>IFERROR('RUMUSAN (PB)'!AC205,"")</f>
        <v/>
      </c>
      <c r="H206" s="140"/>
      <c r="I206" s="138"/>
      <c r="J206" s="138"/>
      <c r="K206" s="237" t="str">
        <f t="shared" si="27"/>
        <v/>
      </c>
      <c r="L206" s="185"/>
      <c r="M206" s="138"/>
      <c r="N206" s="186"/>
      <c r="O206" s="238" t="str">
        <f t="shared" si="28"/>
        <v/>
      </c>
      <c r="P206" s="238" t="str">
        <f t="shared" ref="P206:P262" si="33">IFERROR(AVERAGE(H206,L206),"")</f>
        <v/>
      </c>
      <c r="Q206" s="238" t="str">
        <f t="shared" si="29"/>
        <v/>
      </c>
      <c r="R206" s="238" t="str">
        <f t="shared" si="30"/>
        <v/>
      </c>
      <c r="S206" s="238" t="str">
        <f t="shared" ref="S206:S262" si="34">IF(SUM(K206,O206)=0,"",SUM(K206,O206))</f>
        <v/>
      </c>
      <c r="T206" s="401" t="str">
        <f t="shared" ref="T206:T262" si="35">IF(OR(F206="",F206=0),"",IF(AND(G206="",S206=""),"",IF(S206="T","T",ROUNDUP(SUM(G206,S206),0))))</f>
        <v/>
      </c>
      <c r="U206" s="401" t="str">
        <f t="shared" si="31"/>
        <v/>
      </c>
      <c r="V206" s="394" t="str">
        <f t="shared" si="32"/>
        <v/>
      </c>
    </row>
    <row r="207" spans="1:22">
      <c r="A207" s="6">
        <v>195</v>
      </c>
      <c r="B207" s="239" t="str">
        <f>IF(OR(F207=0,F207=""),"",'DAFTAR PELAJAR'!B202)</f>
        <v/>
      </c>
      <c r="C207" s="240" t="str">
        <f>IF(OR(F207=0,F207=""),"",'DAFTAR PELAJAR'!C202)</f>
        <v/>
      </c>
      <c r="D207" s="241" t="str">
        <f>IF(OR(F207=0,F207=""),"",'DAFTAR PELAJAR'!D202)</f>
        <v/>
      </c>
      <c r="E207" s="240" t="str">
        <f>IF(OR(F207=0,F207=""),"",'DAFTAR PELAJAR'!E202)</f>
        <v/>
      </c>
      <c r="F207" s="242" t="str">
        <f>IF(OR('DAFTAR PELAJAR'!J202=0,'DAFTAR PELAJAR'!J202=""),"",'DAFTAR PELAJAR'!J202)</f>
        <v/>
      </c>
      <c r="G207" s="224" t="str">
        <f>IFERROR('RUMUSAN (PB)'!AC206,"")</f>
        <v/>
      </c>
      <c r="H207" s="140"/>
      <c r="I207" s="138"/>
      <c r="J207" s="138"/>
      <c r="K207" s="237" t="str">
        <f t="shared" si="27"/>
        <v/>
      </c>
      <c r="L207" s="185"/>
      <c r="M207" s="138"/>
      <c r="N207" s="186"/>
      <c r="O207" s="238" t="str">
        <f t="shared" si="28"/>
        <v/>
      </c>
      <c r="P207" s="238" t="str">
        <f t="shared" si="33"/>
        <v/>
      </c>
      <c r="Q207" s="238" t="str">
        <f t="shared" si="29"/>
        <v/>
      </c>
      <c r="R207" s="238" t="str">
        <f t="shared" si="30"/>
        <v/>
      </c>
      <c r="S207" s="238" t="str">
        <f t="shared" si="34"/>
        <v/>
      </c>
      <c r="T207" s="401" t="str">
        <f t="shared" si="35"/>
        <v/>
      </c>
      <c r="U207" s="401" t="str">
        <f t="shared" si="31"/>
        <v/>
      </c>
      <c r="V207" s="394" t="str">
        <f t="shared" si="32"/>
        <v/>
      </c>
    </row>
    <row r="208" spans="1:22">
      <c r="A208" s="6">
        <v>196</v>
      </c>
      <c r="B208" s="239" t="str">
        <f>IF(OR(F208=0,F208=""),"",'DAFTAR PELAJAR'!B203)</f>
        <v/>
      </c>
      <c r="C208" s="240" t="str">
        <f>IF(OR(F208=0,F208=""),"",'DAFTAR PELAJAR'!C203)</f>
        <v/>
      </c>
      <c r="D208" s="241" t="str">
        <f>IF(OR(F208=0,F208=""),"",'DAFTAR PELAJAR'!D203)</f>
        <v/>
      </c>
      <c r="E208" s="240" t="str">
        <f>IF(OR(F208=0,F208=""),"",'DAFTAR PELAJAR'!E203)</f>
        <v/>
      </c>
      <c r="F208" s="242" t="str">
        <f>IF(OR('DAFTAR PELAJAR'!J203=0,'DAFTAR PELAJAR'!J203=""),"",'DAFTAR PELAJAR'!J203)</f>
        <v/>
      </c>
      <c r="G208" s="224" t="str">
        <f>IFERROR('RUMUSAN (PB)'!AC207,"")</f>
        <v/>
      </c>
      <c r="H208" s="140"/>
      <c r="I208" s="138"/>
      <c r="J208" s="138"/>
      <c r="K208" s="237" t="str">
        <f t="shared" si="27"/>
        <v/>
      </c>
      <c r="L208" s="185"/>
      <c r="M208" s="138"/>
      <c r="N208" s="186"/>
      <c r="O208" s="238" t="str">
        <f t="shared" si="28"/>
        <v/>
      </c>
      <c r="P208" s="238" t="str">
        <f t="shared" si="33"/>
        <v/>
      </c>
      <c r="Q208" s="238" t="str">
        <f t="shared" si="29"/>
        <v/>
      </c>
      <c r="R208" s="238" t="str">
        <f t="shared" si="30"/>
        <v/>
      </c>
      <c r="S208" s="238" t="str">
        <f t="shared" si="34"/>
        <v/>
      </c>
      <c r="T208" s="401" t="str">
        <f t="shared" si="35"/>
        <v/>
      </c>
      <c r="U208" s="401" t="str">
        <f t="shared" si="31"/>
        <v/>
      </c>
      <c r="V208" s="394" t="str">
        <f t="shared" si="32"/>
        <v/>
      </c>
    </row>
    <row r="209" spans="1:22">
      <c r="A209" s="6">
        <v>197</v>
      </c>
      <c r="B209" s="239" t="str">
        <f>IF(OR(F209=0,F209=""),"",'DAFTAR PELAJAR'!B204)</f>
        <v/>
      </c>
      <c r="C209" s="240" t="str">
        <f>IF(OR(F209=0,F209=""),"",'DAFTAR PELAJAR'!C204)</f>
        <v/>
      </c>
      <c r="D209" s="241" t="str">
        <f>IF(OR(F209=0,F209=""),"",'DAFTAR PELAJAR'!D204)</f>
        <v/>
      </c>
      <c r="E209" s="240" t="str">
        <f>IF(OR(F209=0,F209=""),"",'DAFTAR PELAJAR'!E204)</f>
        <v/>
      </c>
      <c r="F209" s="242" t="str">
        <f>IF(OR('DAFTAR PELAJAR'!J204=0,'DAFTAR PELAJAR'!J204=""),"",'DAFTAR PELAJAR'!J204)</f>
        <v/>
      </c>
      <c r="G209" s="224" t="str">
        <f>IFERROR('RUMUSAN (PB)'!AC208,"")</f>
        <v/>
      </c>
      <c r="H209" s="140"/>
      <c r="I209" s="138"/>
      <c r="J209" s="138"/>
      <c r="K209" s="237" t="str">
        <f t="shared" si="27"/>
        <v/>
      </c>
      <c r="L209" s="185"/>
      <c r="M209" s="138"/>
      <c r="N209" s="186"/>
      <c r="O209" s="238" t="str">
        <f t="shared" si="28"/>
        <v/>
      </c>
      <c r="P209" s="238" t="str">
        <f t="shared" si="33"/>
        <v/>
      </c>
      <c r="Q209" s="238" t="str">
        <f t="shared" si="29"/>
        <v/>
      </c>
      <c r="R209" s="238" t="str">
        <f t="shared" si="30"/>
        <v/>
      </c>
      <c r="S209" s="238" t="str">
        <f t="shared" si="34"/>
        <v/>
      </c>
      <c r="T209" s="401" t="str">
        <f t="shared" si="35"/>
        <v/>
      </c>
      <c r="U209" s="401" t="str">
        <f t="shared" si="31"/>
        <v/>
      </c>
      <c r="V209" s="394" t="str">
        <f t="shared" si="32"/>
        <v/>
      </c>
    </row>
    <row r="210" spans="1:22">
      <c r="A210" s="6">
        <v>198</v>
      </c>
      <c r="B210" s="239" t="str">
        <f>IF(OR(F210=0,F210=""),"",'DAFTAR PELAJAR'!B205)</f>
        <v/>
      </c>
      <c r="C210" s="240" t="str">
        <f>IF(OR(F210=0,F210=""),"",'DAFTAR PELAJAR'!C205)</f>
        <v/>
      </c>
      <c r="D210" s="241" t="str">
        <f>IF(OR(F210=0,F210=""),"",'DAFTAR PELAJAR'!D205)</f>
        <v/>
      </c>
      <c r="E210" s="240" t="str">
        <f>IF(OR(F210=0,F210=""),"",'DAFTAR PELAJAR'!E205)</f>
        <v/>
      </c>
      <c r="F210" s="242" t="str">
        <f>IF(OR('DAFTAR PELAJAR'!J205=0,'DAFTAR PELAJAR'!J205=""),"",'DAFTAR PELAJAR'!J205)</f>
        <v/>
      </c>
      <c r="G210" s="224" t="str">
        <f>IFERROR('RUMUSAN (PB)'!AC209,"")</f>
        <v/>
      </c>
      <c r="H210" s="140"/>
      <c r="I210" s="138"/>
      <c r="J210" s="138"/>
      <c r="K210" s="237" t="str">
        <f t="shared" si="27"/>
        <v/>
      </c>
      <c r="L210" s="185"/>
      <c r="M210" s="138"/>
      <c r="N210" s="186"/>
      <c r="O210" s="238" t="str">
        <f t="shared" si="28"/>
        <v/>
      </c>
      <c r="P210" s="238" t="str">
        <f t="shared" si="33"/>
        <v/>
      </c>
      <c r="Q210" s="238" t="str">
        <f t="shared" si="29"/>
        <v/>
      </c>
      <c r="R210" s="238" t="str">
        <f t="shared" si="30"/>
        <v/>
      </c>
      <c r="S210" s="238" t="str">
        <f t="shared" si="34"/>
        <v/>
      </c>
      <c r="T210" s="401" t="str">
        <f t="shared" si="35"/>
        <v/>
      </c>
      <c r="U210" s="401" t="str">
        <f t="shared" si="31"/>
        <v/>
      </c>
      <c r="V210" s="394" t="str">
        <f t="shared" si="32"/>
        <v/>
      </c>
    </row>
    <row r="211" spans="1:22">
      <c r="A211" s="6">
        <v>199</v>
      </c>
      <c r="B211" s="239" t="str">
        <f>IF(OR(F211=0,F211=""),"",'DAFTAR PELAJAR'!B206)</f>
        <v/>
      </c>
      <c r="C211" s="240" t="str">
        <f>IF(OR(F211=0,F211=""),"",'DAFTAR PELAJAR'!C206)</f>
        <v/>
      </c>
      <c r="D211" s="241" t="str">
        <f>IF(OR(F211=0,F211=""),"",'DAFTAR PELAJAR'!D206)</f>
        <v/>
      </c>
      <c r="E211" s="240" t="str">
        <f>IF(OR(F211=0,F211=""),"",'DAFTAR PELAJAR'!E206)</f>
        <v/>
      </c>
      <c r="F211" s="242" t="str">
        <f>IF(OR('DAFTAR PELAJAR'!J206=0,'DAFTAR PELAJAR'!J206=""),"",'DAFTAR PELAJAR'!J206)</f>
        <v/>
      </c>
      <c r="G211" s="224" t="str">
        <f>IFERROR('RUMUSAN (PB)'!AC210,"")</f>
        <v/>
      </c>
      <c r="H211" s="140"/>
      <c r="I211" s="138"/>
      <c r="J211" s="138"/>
      <c r="K211" s="237" t="str">
        <f t="shared" si="27"/>
        <v/>
      </c>
      <c r="L211" s="185"/>
      <c r="M211" s="138"/>
      <c r="N211" s="186"/>
      <c r="O211" s="238" t="str">
        <f t="shared" si="28"/>
        <v/>
      </c>
      <c r="P211" s="238" t="str">
        <f t="shared" si="33"/>
        <v/>
      </c>
      <c r="Q211" s="238" t="str">
        <f t="shared" si="29"/>
        <v/>
      </c>
      <c r="R211" s="238" t="str">
        <f t="shared" si="30"/>
        <v/>
      </c>
      <c r="S211" s="238" t="str">
        <f t="shared" si="34"/>
        <v/>
      </c>
      <c r="T211" s="401" t="str">
        <f t="shared" si="35"/>
        <v/>
      </c>
      <c r="U211" s="401" t="str">
        <f t="shared" si="31"/>
        <v/>
      </c>
      <c r="V211" s="394" t="str">
        <f t="shared" si="32"/>
        <v/>
      </c>
    </row>
    <row r="212" spans="1:22">
      <c r="A212" s="6">
        <v>200</v>
      </c>
      <c r="B212" s="239" t="str">
        <f>IF(OR(F212=0,F212=""),"",'DAFTAR PELAJAR'!B207)</f>
        <v/>
      </c>
      <c r="C212" s="240" t="str">
        <f>IF(OR(F212=0,F212=""),"",'DAFTAR PELAJAR'!C207)</f>
        <v/>
      </c>
      <c r="D212" s="241" t="str">
        <f>IF(OR(F212=0,F212=""),"",'DAFTAR PELAJAR'!D207)</f>
        <v/>
      </c>
      <c r="E212" s="240" t="str">
        <f>IF(OR(F212=0,F212=""),"",'DAFTAR PELAJAR'!E207)</f>
        <v/>
      </c>
      <c r="F212" s="242" t="str">
        <f>IF(OR('DAFTAR PELAJAR'!J207=0,'DAFTAR PELAJAR'!J207=""),"",'DAFTAR PELAJAR'!J207)</f>
        <v/>
      </c>
      <c r="G212" s="224" t="str">
        <f>IFERROR('RUMUSAN (PB)'!AC211,"")</f>
        <v/>
      </c>
      <c r="H212" s="140"/>
      <c r="I212" s="138"/>
      <c r="J212" s="138"/>
      <c r="K212" s="237" t="str">
        <f t="shared" si="27"/>
        <v/>
      </c>
      <c r="L212" s="185"/>
      <c r="M212" s="138"/>
      <c r="N212" s="186"/>
      <c r="O212" s="238" t="str">
        <f t="shared" si="28"/>
        <v/>
      </c>
      <c r="P212" s="238" t="str">
        <f t="shared" si="33"/>
        <v/>
      </c>
      <c r="Q212" s="238" t="str">
        <f t="shared" si="29"/>
        <v/>
      </c>
      <c r="R212" s="238" t="str">
        <f t="shared" si="30"/>
        <v/>
      </c>
      <c r="S212" s="238" t="str">
        <f t="shared" si="34"/>
        <v/>
      </c>
      <c r="T212" s="401" t="str">
        <f t="shared" si="35"/>
        <v/>
      </c>
      <c r="U212" s="401" t="str">
        <f t="shared" si="31"/>
        <v/>
      </c>
      <c r="V212" s="394" t="str">
        <f t="shared" si="32"/>
        <v/>
      </c>
    </row>
    <row r="213" spans="1:22">
      <c r="A213" s="6">
        <v>201</v>
      </c>
      <c r="B213" s="239" t="str">
        <f>IF(OR(F213=0,F213=""),"",'DAFTAR PELAJAR'!B208)</f>
        <v/>
      </c>
      <c r="C213" s="240" t="str">
        <f>IF(OR(F213=0,F213=""),"",'DAFTAR PELAJAR'!C208)</f>
        <v/>
      </c>
      <c r="D213" s="241" t="str">
        <f>IF(OR(F213=0,F213=""),"",'DAFTAR PELAJAR'!D208)</f>
        <v/>
      </c>
      <c r="E213" s="240" t="str">
        <f>IF(OR(F213=0,F213=""),"",'DAFTAR PELAJAR'!E208)</f>
        <v/>
      </c>
      <c r="F213" s="242" t="str">
        <f>IF(OR('DAFTAR PELAJAR'!J208=0,'DAFTAR PELAJAR'!J208=""),"",'DAFTAR PELAJAR'!J208)</f>
        <v/>
      </c>
      <c r="G213" s="224" t="str">
        <f>IFERROR('RUMUSAN (PB)'!AC212,"")</f>
        <v/>
      </c>
      <c r="H213" s="140"/>
      <c r="I213" s="138"/>
      <c r="J213" s="138"/>
      <c r="K213" s="237" t="str">
        <f t="shared" si="27"/>
        <v/>
      </c>
      <c r="L213" s="185"/>
      <c r="M213" s="138"/>
      <c r="N213" s="186"/>
      <c r="O213" s="238" t="str">
        <f t="shared" si="28"/>
        <v/>
      </c>
      <c r="P213" s="238" t="str">
        <f t="shared" si="33"/>
        <v/>
      </c>
      <c r="Q213" s="238" t="str">
        <f t="shared" si="29"/>
        <v/>
      </c>
      <c r="R213" s="238" t="str">
        <f t="shared" si="30"/>
        <v/>
      </c>
      <c r="S213" s="238" t="str">
        <f t="shared" si="34"/>
        <v/>
      </c>
      <c r="T213" s="401" t="str">
        <f t="shared" si="35"/>
        <v/>
      </c>
      <c r="U213" s="401" t="str">
        <f t="shared" si="31"/>
        <v/>
      </c>
      <c r="V213" s="394" t="str">
        <f t="shared" si="32"/>
        <v/>
      </c>
    </row>
    <row r="214" spans="1:22">
      <c r="A214" s="6">
        <v>202</v>
      </c>
      <c r="B214" s="239" t="str">
        <f>IF(OR(F214=0,F214=""),"",'DAFTAR PELAJAR'!B209)</f>
        <v/>
      </c>
      <c r="C214" s="240" t="str">
        <f>IF(OR(F214=0,F214=""),"",'DAFTAR PELAJAR'!C209)</f>
        <v/>
      </c>
      <c r="D214" s="241" t="str">
        <f>IF(OR(F214=0,F214=""),"",'DAFTAR PELAJAR'!D209)</f>
        <v/>
      </c>
      <c r="E214" s="240" t="str">
        <f>IF(OR(F214=0,F214=""),"",'DAFTAR PELAJAR'!E209)</f>
        <v/>
      </c>
      <c r="F214" s="242" t="str">
        <f>IF(OR('DAFTAR PELAJAR'!J209=0,'DAFTAR PELAJAR'!J209=""),"",'DAFTAR PELAJAR'!J209)</f>
        <v/>
      </c>
      <c r="G214" s="224" t="str">
        <f>IFERROR('RUMUSAN (PB)'!AC213,"")</f>
        <v/>
      </c>
      <c r="H214" s="140"/>
      <c r="I214" s="138"/>
      <c r="J214" s="138"/>
      <c r="K214" s="237" t="str">
        <f t="shared" si="27"/>
        <v/>
      </c>
      <c r="L214" s="185"/>
      <c r="M214" s="138"/>
      <c r="N214" s="186"/>
      <c r="O214" s="238" t="str">
        <f t="shared" si="28"/>
        <v/>
      </c>
      <c r="P214" s="238" t="str">
        <f t="shared" si="33"/>
        <v/>
      </c>
      <c r="Q214" s="238" t="str">
        <f t="shared" si="29"/>
        <v/>
      </c>
      <c r="R214" s="238" t="str">
        <f t="shared" si="30"/>
        <v/>
      </c>
      <c r="S214" s="238" t="str">
        <f t="shared" si="34"/>
        <v/>
      </c>
      <c r="T214" s="401" t="str">
        <f t="shared" si="35"/>
        <v/>
      </c>
      <c r="U214" s="401" t="str">
        <f t="shared" si="31"/>
        <v/>
      </c>
      <c r="V214" s="394" t="str">
        <f t="shared" si="32"/>
        <v/>
      </c>
    </row>
    <row r="215" spans="1:22">
      <c r="A215" s="6">
        <v>203</v>
      </c>
      <c r="B215" s="239" t="str">
        <f>IF(OR(F215=0,F215=""),"",'DAFTAR PELAJAR'!B210)</f>
        <v/>
      </c>
      <c r="C215" s="240" t="str">
        <f>IF(OR(F215=0,F215=""),"",'DAFTAR PELAJAR'!C210)</f>
        <v/>
      </c>
      <c r="D215" s="241" t="str">
        <f>IF(OR(F215=0,F215=""),"",'DAFTAR PELAJAR'!D210)</f>
        <v/>
      </c>
      <c r="E215" s="240" t="str">
        <f>IF(OR(F215=0,F215=""),"",'DAFTAR PELAJAR'!E210)</f>
        <v/>
      </c>
      <c r="F215" s="242" t="str">
        <f>IF(OR('DAFTAR PELAJAR'!J210=0,'DAFTAR PELAJAR'!J210=""),"",'DAFTAR PELAJAR'!J210)</f>
        <v/>
      </c>
      <c r="G215" s="224" t="str">
        <f>IFERROR('RUMUSAN (PB)'!AC214,"")</f>
        <v/>
      </c>
      <c r="H215" s="140"/>
      <c r="I215" s="138"/>
      <c r="J215" s="138"/>
      <c r="K215" s="237" t="str">
        <f t="shared" si="27"/>
        <v/>
      </c>
      <c r="L215" s="185"/>
      <c r="M215" s="138"/>
      <c r="N215" s="186"/>
      <c r="O215" s="238" t="str">
        <f t="shared" si="28"/>
        <v/>
      </c>
      <c r="P215" s="238" t="str">
        <f t="shared" si="33"/>
        <v/>
      </c>
      <c r="Q215" s="238" t="str">
        <f t="shared" si="29"/>
        <v/>
      </c>
      <c r="R215" s="238" t="str">
        <f t="shared" si="30"/>
        <v/>
      </c>
      <c r="S215" s="238" t="str">
        <f t="shared" si="34"/>
        <v/>
      </c>
      <c r="T215" s="401" t="str">
        <f t="shared" si="35"/>
        <v/>
      </c>
      <c r="U215" s="401" t="str">
        <f t="shared" si="31"/>
        <v/>
      </c>
      <c r="V215" s="394" t="str">
        <f t="shared" si="32"/>
        <v/>
      </c>
    </row>
    <row r="216" spans="1:22">
      <c r="A216" s="6">
        <v>204</v>
      </c>
      <c r="B216" s="239" t="str">
        <f>IF(OR(F216=0,F216=""),"",'DAFTAR PELAJAR'!B211)</f>
        <v/>
      </c>
      <c r="C216" s="240" t="str">
        <f>IF(OR(F216=0,F216=""),"",'DAFTAR PELAJAR'!C211)</f>
        <v/>
      </c>
      <c r="D216" s="241" t="str">
        <f>IF(OR(F216=0,F216=""),"",'DAFTAR PELAJAR'!D211)</f>
        <v/>
      </c>
      <c r="E216" s="240" t="str">
        <f>IF(OR(F216=0,F216=""),"",'DAFTAR PELAJAR'!E211)</f>
        <v/>
      </c>
      <c r="F216" s="242" t="str">
        <f>IF(OR('DAFTAR PELAJAR'!J211=0,'DAFTAR PELAJAR'!J211=""),"",'DAFTAR PELAJAR'!J211)</f>
        <v/>
      </c>
      <c r="G216" s="224" t="str">
        <f>IFERROR('RUMUSAN (PB)'!AC215,"")</f>
        <v/>
      </c>
      <c r="H216" s="140"/>
      <c r="I216" s="138"/>
      <c r="J216" s="138"/>
      <c r="K216" s="237" t="str">
        <f t="shared" si="27"/>
        <v/>
      </c>
      <c r="L216" s="185"/>
      <c r="M216" s="138"/>
      <c r="N216" s="186"/>
      <c r="O216" s="238" t="str">
        <f t="shared" si="28"/>
        <v/>
      </c>
      <c r="P216" s="238" t="str">
        <f t="shared" si="33"/>
        <v/>
      </c>
      <c r="Q216" s="238" t="str">
        <f t="shared" si="29"/>
        <v/>
      </c>
      <c r="R216" s="238" t="str">
        <f t="shared" si="30"/>
        <v/>
      </c>
      <c r="S216" s="238" t="str">
        <f t="shared" si="34"/>
        <v/>
      </c>
      <c r="T216" s="401" t="str">
        <f t="shared" si="35"/>
        <v/>
      </c>
      <c r="U216" s="401" t="str">
        <f t="shared" si="31"/>
        <v/>
      </c>
      <c r="V216" s="394" t="str">
        <f t="shared" si="32"/>
        <v/>
      </c>
    </row>
    <row r="217" spans="1:22">
      <c r="A217" s="6">
        <v>205</v>
      </c>
      <c r="B217" s="239" t="str">
        <f>IF(OR(F217=0,F217=""),"",'DAFTAR PELAJAR'!B212)</f>
        <v/>
      </c>
      <c r="C217" s="240" t="str">
        <f>IF(OR(F217=0,F217=""),"",'DAFTAR PELAJAR'!C212)</f>
        <v/>
      </c>
      <c r="D217" s="241" t="str">
        <f>IF(OR(F217=0,F217=""),"",'DAFTAR PELAJAR'!D212)</f>
        <v/>
      </c>
      <c r="E217" s="240" t="str">
        <f>IF(OR(F217=0,F217=""),"",'DAFTAR PELAJAR'!E212)</f>
        <v/>
      </c>
      <c r="F217" s="242" t="str">
        <f>IF(OR('DAFTAR PELAJAR'!J212=0,'DAFTAR PELAJAR'!J212=""),"",'DAFTAR PELAJAR'!J212)</f>
        <v/>
      </c>
      <c r="G217" s="224" t="str">
        <f>IFERROR('RUMUSAN (PB)'!AC216,"")</f>
        <v/>
      </c>
      <c r="H217" s="140"/>
      <c r="I217" s="138"/>
      <c r="J217" s="138"/>
      <c r="K217" s="237" t="str">
        <f t="shared" si="27"/>
        <v/>
      </c>
      <c r="L217" s="185"/>
      <c r="M217" s="138"/>
      <c r="N217" s="186"/>
      <c r="O217" s="238" t="str">
        <f t="shared" si="28"/>
        <v/>
      </c>
      <c r="P217" s="238" t="str">
        <f t="shared" si="33"/>
        <v/>
      </c>
      <c r="Q217" s="238" t="str">
        <f t="shared" si="29"/>
        <v/>
      </c>
      <c r="R217" s="238" t="str">
        <f t="shared" si="30"/>
        <v/>
      </c>
      <c r="S217" s="238" t="str">
        <f t="shared" si="34"/>
        <v/>
      </c>
      <c r="T217" s="401" t="str">
        <f t="shared" si="35"/>
        <v/>
      </c>
      <c r="U217" s="401" t="str">
        <f t="shared" si="31"/>
        <v/>
      </c>
      <c r="V217" s="394" t="str">
        <f t="shared" si="32"/>
        <v/>
      </c>
    </row>
    <row r="218" spans="1:22">
      <c r="A218" s="6">
        <v>206</v>
      </c>
      <c r="B218" s="239" t="str">
        <f>IF(OR(F218=0,F218=""),"",'DAFTAR PELAJAR'!B213)</f>
        <v/>
      </c>
      <c r="C218" s="240" t="str">
        <f>IF(OR(F218=0,F218=""),"",'DAFTAR PELAJAR'!C213)</f>
        <v/>
      </c>
      <c r="D218" s="241" t="str">
        <f>IF(OR(F218=0,F218=""),"",'DAFTAR PELAJAR'!D213)</f>
        <v/>
      </c>
      <c r="E218" s="240" t="str">
        <f>IF(OR(F218=0,F218=""),"",'DAFTAR PELAJAR'!E213)</f>
        <v/>
      </c>
      <c r="F218" s="242" t="str">
        <f>IF(OR('DAFTAR PELAJAR'!J213=0,'DAFTAR PELAJAR'!J213=""),"",'DAFTAR PELAJAR'!J213)</f>
        <v/>
      </c>
      <c r="G218" s="224" t="str">
        <f>IFERROR('RUMUSAN (PB)'!AC217,"")</f>
        <v/>
      </c>
      <c r="H218" s="140"/>
      <c r="I218" s="138"/>
      <c r="J218" s="138"/>
      <c r="K218" s="237" t="str">
        <f t="shared" si="27"/>
        <v/>
      </c>
      <c r="L218" s="185"/>
      <c r="M218" s="138"/>
      <c r="N218" s="186"/>
      <c r="O218" s="238" t="str">
        <f t="shared" si="28"/>
        <v/>
      </c>
      <c r="P218" s="238" t="str">
        <f t="shared" si="33"/>
        <v/>
      </c>
      <c r="Q218" s="238" t="str">
        <f t="shared" si="29"/>
        <v/>
      </c>
      <c r="R218" s="238" t="str">
        <f t="shared" si="30"/>
        <v/>
      </c>
      <c r="S218" s="238" t="str">
        <f t="shared" si="34"/>
        <v/>
      </c>
      <c r="T218" s="401" t="str">
        <f t="shared" si="35"/>
        <v/>
      </c>
      <c r="U218" s="401" t="str">
        <f t="shared" si="31"/>
        <v/>
      </c>
      <c r="V218" s="394" t="str">
        <f t="shared" si="32"/>
        <v/>
      </c>
    </row>
    <row r="219" spans="1:22">
      <c r="A219" s="6">
        <v>207</v>
      </c>
      <c r="B219" s="239" t="str">
        <f>IF(OR(F219=0,F219=""),"",'DAFTAR PELAJAR'!B214)</f>
        <v/>
      </c>
      <c r="C219" s="240" t="str">
        <f>IF(OR(F219=0,F219=""),"",'DAFTAR PELAJAR'!C214)</f>
        <v/>
      </c>
      <c r="D219" s="241" t="str">
        <f>IF(OR(F219=0,F219=""),"",'DAFTAR PELAJAR'!D214)</f>
        <v/>
      </c>
      <c r="E219" s="240" t="str">
        <f>IF(OR(F219=0,F219=""),"",'DAFTAR PELAJAR'!E214)</f>
        <v/>
      </c>
      <c r="F219" s="242" t="str">
        <f>IF(OR('DAFTAR PELAJAR'!J214=0,'DAFTAR PELAJAR'!J214=""),"",'DAFTAR PELAJAR'!J214)</f>
        <v/>
      </c>
      <c r="G219" s="224" t="str">
        <f>IFERROR('RUMUSAN (PB)'!AC218,"")</f>
        <v/>
      </c>
      <c r="H219" s="140"/>
      <c r="I219" s="138"/>
      <c r="J219" s="138"/>
      <c r="K219" s="237" t="str">
        <f t="shared" si="27"/>
        <v/>
      </c>
      <c r="L219" s="185"/>
      <c r="M219" s="138"/>
      <c r="N219" s="186"/>
      <c r="O219" s="238" t="str">
        <f t="shared" si="28"/>
        <v/>
      </c>
      <c r="P219" s="238" t="str">
        <f t="shared" si="33"/>
        <v/>
      </c>
      <c r="Q219" s="238" t="str">
        <f t="shared" si="29"/>
        <v/>
      </c>
      <c r="R219" s="238" t="str">
        <f t="shared" si="30"/>
        <v/>
      </c>
      <c r="S219" s="238" t="str">
        <f t="shared" si="34"/>
        <v/>
      </c>
      <c r="T219" s="401" t="str">
        <f t="shared" si="35"/>
        <v/>
      </c>
      <c r="U219" s="401" t="str">
        <f t="shared" si="31"/>
        <v/>
      </c>
      <c r="V219" s="394" t="str">
        <f t="shared" si="32"/>
        <v/>
      </c>
    </row>
    <row r="220" spans="1:22">
      <c r="A220" s="6">
        <v>208</v>
      </c>
      <c r="B220" s="239" t="str">
        <f>IF(OR(F220=0,F220=""),"",'DAFTAR PELAJAR'!B215)</f>
        <v/>
      </c>
      <c r="C220" s="240" t="str">
        <f>IF(OR(F220=0,F220=""),"",'DAFTAR PELAJAR'!C215)</f>
        <v/>
      </c>
      <c r="D220" s="241" t="str">
        <f>IF(OR(F220=0,F220=""),"",'DAFTAR PELAJAR'!D215)</f>
        <v/>
      </c>
      <c r="E220" s="240" t="str">
        <f>IF(OR(F220=0,F220=""),"",'DAFTAR PELAJAR'!E215)</f>
        <v/>
      </c>
      <c r="F220" s="242" t="str">
        <f>IF(OR('DAFTAR PELAJAR'!J215=0,'DAFTAR PELAJAR'!J215=""),"",'DAFTAR PELAJAR'!J215)</f>
        <v/>
      </c>
      <c r="G220" s="224" t="str">
        <f>IFERROR('RUMUSAN (PB)'!AC219,"")</f>
        <v/>
      </c>
      <c r="H220" s="140"/>
      <c r="I220" s="138"/>
      <c r="J220" s="138"/>
      <c r="K220" s="237" t="str">
        <f t="shared" si="27"/>
        <v/>
      </c>
      <c r="L220" s="185"/>
      <c r="M220" s="138"/>
      <c r="N220" s="186"/>
      <c r="O220" s="238" t="str">
        <f t="shared" si="28"/>
        <v/>
      </c>
      <c r="P220" s="238" t="str">
        <f t="shared" si="33"/>
        <v/>
      </c>
      <c r="Q220" s="238" t="str">
        <f t="shared" si="29"/>
        <v/>
      </c>
      <c r="R220" s="238" t="str">
        <f t="shared" si="30"/>
        <v/>
      </c>
      <c r="S220" s="238" t="str">
        <f t="shared" si="34"/>
        <v/>
      </c>
      <c r="T220" s="401" t="str">
        <f t="shared" si="35"/>
        <v/>
      </c>
      <c r="U220" s="401" t="str">
        <f t="shared" si="31"/>
        <v/>
      </c>
      <c r="V220" s="394" t="str">
        <f t="shared" si="32"/>
        <v/>
      </c>
    </row>
    <row r="221" spans="1:22">
      <c r="A221" s="6">
        <v>209</v>
      </c>
      <c r="B221" s="239" t="str">
        <f>IF(OR(F221=0,F221=""),"",'DAFTAR PELAJAR'!B216)</f>
        <v/>
      </c>
      <c r="C221" s="240" t="str">
        <f>IF(OR(F221=0,F221=""),"",'DAFTAR PELAJAR'!C216)</f>
        <v/>
      </c>
      <c r="D221" s="241" t="str">
        <f>IF(OR(F221=0,F221=""),"",'DAFTAR PELAJAR'!D216)</f>
        <v/>
      </c>
      <c r="E221" s="240" t="str">
        <f>IF(OR(F221=0,F221=""),"",'DAFTAR PELAJAR'!E216)</f>
        <v/>
      </c>
      <c r="F221" s="242" t="str">
        <f>IF(OR('DAFTAR PELAJAR'!J216=0,'DAFTAR PELAJAR'!J216=""),"",'DAFTAR PELAJAR'!J216)</f>
        <v/>
      </c>
      <c r="G221" s="224" t="str">
        <f>IFERROR('RUMUSAN (PB)'!AC220,"")</f>
        <v/>
      </c>
      <c r="H221" s="140"/>
      <c r="I221" s="138"/>
      <c r="J221" s="138"/>
      <c r="K221" s="237" t="str">
        <f t="shared" si="27"/>
        <v/>
      </c>
      <c r="L221" s="185"/>
      <c r="M221" s="138"/>
      <c r="N221" s="186"/>
      <c r="O221" s="238" t="str">
        <f t="shared" si="28"/>
        <v/>
      </c>
      <c r="P221" s="238" t="str">
        <f t="shared" si="33"/>
        <v/>
      </c>
      <c r="Q221" s="238" t="str">
        <f t="shared" si="29"/>
        <v/>
      </c>
      <c r="R221" s="238" t="str">
        <f t="shared" si="30"/>
        <v/>
      </c>
      <c r="S221" s="238" t="str">
        <f t="shared" si="34"/>
        <v/>
      </c>
      <c r="T221" s="401" t="str">
        <f t="shared" si="35"/>
        <v/>
      </c>
      <c r="U221" s="401" t="str">
        <f t="shared" si="31"/>
        <v/>
      </c>
      <c r="V221" s="394" t="str">
        <f t="shared" si="32"/>
        <v/>
      </c>
    </row>
    <row r="222" spans="1:22">
      <c r="A222" s="6">
        <v>210</v>
      </c>
      <c r="B222" s="239" t="str">
        <f>IF(OR(F222=0,F222=""),"",'DAFTAR PELAJAR'!B217)</f>
        <v/>
      </c>
      <c r="C222" s="240" t="str">
        <f>IF(OR(F222=0,F222=""),"",'DAFTAR PELAJAR'!C217)</f>
        <v/>
      </c>
      <c r="D222" s="241" t="str">
        <f>IF(OR(F222=0,F222=""),"",'DAFTAR PELAJAR'!D217)</f>
        <v/>
      </c>
      <c r="E222" s="240" t="str">
        <f>IF(OR(F222=0,F222=""),"",'DAFTAR PELAJAR'!E217)</f>
        <v/>
      </c>
      <c r="F222" s="242" t="str">
        <f>IF(OR('DAFTAR PELAJAR'!J217=0,'DAFTAR PELAJAR'!J217=""),"",'DAFTAR PELAJAR'!J217)</f>
        <v/>
      </c>
      <c r="G222" s="224" t="str">
        <f>IFERROR('RUMUSAN (PB)'!AC221,"")</f>
        <v/>
      </c>
      <c r="H222" s="140"/>
      <c r="I222" s="138"/>
      <c r="J222" s="138"/>
      <c r="K222" s="237" t="str">
        <f t="shared" si="27"/>
        <v/>
      </c>
      <c r="L222" s="185"/>
      <c r="M222" s="138"/>
      <c r="N222" s="186"/>
      <c r="O222" s="238" t="str">
        <f t="shared" si="28"/>
        <v/>
      </c>
      <c r="P222" s="238" t="str">
        <f t="shared" si="33"/>
        <v/>
      </c>
      <c r="Q222" s="238" t="str">
        <f t="shared" si="29"/>
        <v/>
      </c>
      <c r="R222" s="238" t="str">
        <f t="shared" si="30"/>
        <v/>
      </c>
      <c r="S222" s="238" t="str">
        <f t="shared" si="34"/>
        <v/>
      </c>
      <c r="T222" s="401" t="str">
        <f t="shared" si="35"/>
        <v/>
      </c>
      <c r="U222" s="401" t="str">
        <f t="shared" si="31"/>
        <v/>
      </c>
      <c r="V222" s="394" t="str">
        <f t="shared" si="32"/>
        <v/>
      </c>
    </row>
    <row r="223" spans="1:22">
      <c r="A223" s="6">
        <v>211</v>
      </c>
      <c r="B223" s="239" t="str">
        <f>IF(OR(F223=0,F223=""),"",'DAFTAR PELAJAR'!B218)</f>
        <v/>
      </c>
      <c r="C223" s="240" t="str">
        <f>IF(OR(F223=0,F223=""),"",'DAFTAR PELAJAR'!C218)</f>
        <v/>
      </c>
      <c r="D223" s="241" t="str">
        <f>IF(OR(F223=0,F223=""),"",'DAFTAR PELAJAR'!D218)</f>
        <v/>
      </c>
      <c r="E223" s="240" t="str">
        <f>IF(OR(F223=0,F223=""),"",'DAFTAR PELAJAR'!E218)</f>
        <v/>
      </c>
      <c r="F223" s="242" t="str">
        <f>IF(OR('DAFTAR PELAJAR'!J218=0,'DAFTAR PELAJAR'!J218=""),"",'DAFTAR PELAJAR'!J218)</f>
        <v/>
      </c>
      <c r="G223" s="224" t="str">
        <f>IFERROR('RUMUSAN (PB)'!AC222,"")</f>
        <v/>
      </c>
      <c r="H223" s="140"/>
      <c r="I223" s="138"/>
      <c r="J223" s="138"/>
      <c r="K223" s="237" t="str">
        <f t="shared" si="27"/>
        <v/>
      </c>
      <c r="L223" s="185"/>
      <c r="M223" s="138"/>
      <c r="N223" s="186"/>
      <c r="O223" s="238" t="str">
        <f t="shared" si="28"/>
        <v/>
      </c>
      <c r="P223" s="238" t="str">
        <f t="shared" si="33"/>
        <v/>
      </c>
      <c r="Q223" s="238" t="str">
        <f t="shared" si="29"/>
        <v/>
      </c>
      <c r="R223" s="238" t="str">
        <f t="shared" si="30"/>
        <v/>
      </c>
      <c r="S223" s="238" t="str">
        <f t="shared" si="34"/>
        <v/>
      </c>
      <c r="T223" s="401" t="str">
        <f t="shared" si="35"/>
        <v/>
      </c>
      <c r="U223" s="401" t="str">
        <f t="shared" si="31"/>
        <v/>
      </c>
      <c r="V223" s="394" t="str">
        <f t="shared" si="32"/>
        <v/>
      </c>
    </row>
    <row r="224" spans="1:22">
      <c r="A224" s="6">
        <v>212</v>
      </c>
      <c r="B224" s="239" t="str">
        <f>IF(OR(F224=0,F224=""),"",'DAFTAR PELAJAR'!B219)</f>
        <v/>
      </c>
      <c r="C224" s="240" t="str">
        <f>IF(OR(F224=0,F224=""),"",'DAFTAR PELAJAR'!C219)</f>
        <v/>
      </c>
      <c r="D224" s="241" t="str">
        <f>IF(OR(F224=0,F224=""),"",'DAFTAR PELAJAR'!D219)</f>
        <v/>
      </c>
      <c r="E224" s="240" t="str">
        <f>IF(OR(F224=0,F224=""),"",'DAFTAR PELAJAR'!E219)</f>
        <v/>
      </c>
      <c r="F224" s="242" t="str">
        <f>IF(OR('DAFTAR PELAJAR'!J219=0,'DAFTAR PELAJAR'!J219=""),"",'DAFTAR PELAJAR'!J219)</f>
        <v/>
      </c>
      <c r="G224" s="224" t="str">
        <f>IFERROR('RUMUSAN (PB)'!AC223,"")</f>
        <v/>
      </c>
      <c r="H224" s="140"/>
      <c r="I224" s="138"/>
      <c r="J224" s="138"/>
      <c r="K224" s="237" t="str">
        <f t="shared" si="27"/>
        <v/>
      </c>
      <c r="L224" s="185"/>
      <c r="M224" s="138"/>
      <c r="N224" s="186"/>
      <c r="O224" s="238" t="str">
        <f t="shared" si="28"/>
        <v/>
      </c>
      <c r="P224" s="238" t="str">
        <f t="shared" si="33"/>
        <v/>
      </c>
      <c r="Q224" s="238" t="str">
        <f t="shared" si="29"/>
        <v/>
      </c>
      <c r="R224" s="238" t="str">
        <f t="shared" si="30"/>
        <v/>
      </c>
      <c r="S224" s="238" t="str">
        <f t="shared" si="34"/>
        <v/>
      </c>
      <c r="T224" s="401" t="str">
        <f t="shared" si="35"/>
        <v/>
      </c>
      <c r="U224" s="401" t="str">
        <f t="shared" si="31"/>
        <v/>
      </c>
      <c r="V224" s="394" t="str">
        <f t="shared" si="32"/>
        <v/>
      </c>
    </row>
    <row r="225" spans="1:22">
      <c r="A225" s="6">
        <v>213</v>
      </c>
      <c r="B225" s="239" t="str">
        <f>IF(OR(F225=0,F225=""),"",'DAFTAR PELAJAR'!B220)</f>
        <v/>
      </c>
      <c r="C225" s="240" t="str">
        <f>IF(OR(F225=0,F225=""),"",'DAFTAR PELAJAR'!C220)</f>
        <v/>
      </c>
      <c r="D225" s="241" t="str">
        <f>IF(OR(F225=0,F225=""),"",'DAFTAR PELAJAR'!D220)</f>
        <v/>
      </c>
      <c r="E225" s="240" t="str">
        <f>IF(OR(F225=0,F225=""),"",'DAFTAR PELAJAR'!E220)</f>
        <v/>
      </c>
      <c r="F225" s="242" t="str">
        <f>IF(OR('DAFTAR PELAJAR'!J220=0,'DAFTAR PELAJAR'!J220=""),"",'DAFTAR PELAJAR'!J220)</f>
        <v/>
      </c>
      <c r="G225" s="224" t="str">
        <f>IFERROR('RUMUSAN (PB)'!AC224,"")</f>
        <v/>
      </c>
      <c r="H225" s="140"/>
      <c r="I225" s="138"/>
      <c r="J225" s="138"/>
      <c r="K225" s="237" t="str">
        <f t="shared" si="27"/>
        <v/>
      </c>
      <c r="L225" s="185"/>
      <c r="M225" s="138"/>
      <c r="N225" s="186"/>
      <c r="O225" s="238" t="str">
        <f t="shared" si="28"/>
        <v/>
      </c>
      <c r="P225" s="238" t="str">
        <f t="shared" si="33"/>
        <v/>
      </c>
      <c r="Q225" s="238" t="str">
        <f t="shared" si="29"/>
        <v/>
      </c>
      <c r="R225" s="238" t="str">
        <f t="shared" si="30"/>
        <v/>
      </c>
      <c r="S225" s="238" t="str">
        <f t="shared" si="34"/>
        <v/>
      </c>
      <c r="T225" s="401" t="str">
        <f t="shared" si="35"/>
        <v/>
      </c>
      <c r="U225" s="401" t="str">
        <f t="shared" si="31"/>
        <v/>
      </c>
      <c r="V225" s="394" t="str">
        <f t="shared" si="32"/>
        <v/>
      </c>
    </row>
    <row r="226" spans="1:22">
      <c r="A226" s="6">
        <v>214</v>
      </c>
      <c r="B226" s="239" t="str">
        <f>IF(OR(F226=0,F226=""),"",'DAFTAR PELAJAR'!B221)</f>
        <v/>
      </c>
      <c r="C226" s="240" t="str">
        <f>IF(OR(F226=0,F226=""),"",'DAFTAR PELAJAR'!C221)</f>
        <v/>
      </c>
      <c r="D226" s="241" t="str">
        <f>IF(OR(F226=0,F226=""),"",'DAFTAR PELAJAR'!D221)</f>
        <v/>
      </c>
      <c r="E226" s="240" t="str">
        <f>IF(OR(F226=0,F226=""),"",'DAFTAR PELAJAR'!E221)</f>
        <v/>
      </c>
      <c r="F226" s="242" t="str">
        <f>IF(OR('DAFTAR PELAJAR'!J221=0,'DAFTAR PELAJAR'!J221=""),"",'DAFTAR PELAJAR'!J221)</f>
        <v/>
      </c>
      <c r="G226" s="224" t="str">
        <f>IFERROR('RUMUSAN (PB)'!AC225,"")</f>
        <v/>
      </c>
      <c r="H226" s="140"/>
      <c r="I226" s="138"/>
      <c r="J226" s="138"/>
      <c r="K226" s="237" t="str">
        <f t="shared" si="27"/>
        <v/>
      </c>
      <c r="L226" s="185"/>
      <c r="M226" s="138"/>
      <c r="N226" s="186"/>
      <c r="O226" s="238" t="str">
        <f t="shared" si="28"/>
        <v/>
      </c>
      <c r="P226" s="238" t="str">
        <f t="shared" si="33"/>
        <v/>
      </c>
      <c r="Q226" s="238" t="str">
        <f t="shared" si="29"/>
        <v/>
      </c>
      <c r="R226" s="238" t="str">
        <f t="shared" si="30"/>
        <v/>
      </c>
      <c r="S226" s="238" t="str">
        <f t="shared" si="34"/>
        <v/>
      </c>
      <c r="T226" s="401" t="str">
        <f t="shared" si="35"/>
        <v/>
      </c>
      <c r="U226" s="401" t="str">
        <f t="shared" si="31"/>
        <v/>
      </c>
      <c r="V226" s="394" t="str">
        <f t="shared" si="32"/>
        <v/>
      </c>
    </row>
    <row r="227" spans="1:22">
      <c r="A227" s="6">
        <v>215</v>
      </c>
      <c r="B227" s="239" t="str">
        <f>IF(OR(F227=0,F227=""),"",'DAFTAR PELAJAR'!B222)</f>
        <v/>
      </c>
      <c r="C227" s="240" t="str">
        <f>IF(OR(F227=0,F227=""),"",'DAFTAR PELAJAR'!C222)</f>
        <v/>
      </c>
      <c r="D227" s="241" t="str">
        <f>IF(OR(F227=0,F227=""),"",'DAFTAR PELAJAR'!D222)</f>
        <v/>
      </c>
      <c r="E227" s="240" t="str">
        <f>IF(OR(F227=0,F227=""),"",'DAFTAR PELAJAR'!E222)</f>
        <v/>
      </c>
      <c r="F227" s="242" t="str">
        <f>IF(OR('DAFTAR PELAJAR'!J222=0,'DAFTAR PELAJAR'!J222=""),"",'DAFTAR PELAJAR'!J222)</f>
        <v/>
      </c>
      <c r="G227" s="224" t="str">
        <f>IFERROR('RUMUSAN (PB)'!AC226,"")</f>
        <v/>
      </c>
      <c r="H227" s="140"/>
      <c r="I227" s="138"/>
      <c r="J227" s="138"/>
      <c r="K227" s="237" t="str">
        <f t="shared" si="27"/>
        <v/>
      </c>
      <c r="L227" s="185"/>
      <c r="M227" s="138"/>
      <c r="N227" s="186"/>
      <c r="O227" s="238" t="str">
        <f t="shared" si="28"/>
        <v/>
      </c>
      <c r="P227" s="238" t="str">
        <f t="shared" si="33"/>
        <v/>
      </c>
      <c r="Q227" s="238" t="str">
        <f t="shared" si="29"/>
        <v/>
      </c>
      <c r="R227" s="238" t="str">
        <f t="shared" si="30"/>
        <v/>
      </c>
      <c r="S227" s="238" t="str">
        <f t="shared" si="34"/>
        <v/>
      </c>
      <c r="T227" s="401" t="str">
        <f t="shared" si="35"/>
        <v/>
      </c>
      <c r="U227" s="401" t="str">
        <f t="shared" si="31"/>
        <v/>
      </c>
      <c r="V227" s="394" t="str">
        <f t="shared" si="32"/>
        <v/>
      </c>
    </row>
    <row r="228" spans="1:22">
      <c r="A228" s="6">
        <v>216</v>
      </c>
      <c r="B228" s="239" t="str">
        <f>IF(OR(F228=0,F228=""),"",'DAFTAR PELAJAR'!B223)</f>
        <v/>
      </c>
      <c r="C228" s="240" t="str">
        <f>IF(OR(F228=0,F228=""),"",'DAFTAR PELAJAR'!C223)</f>
        <v/>
      </c>
      <c r="D228" s="241" t="str">
        <f>IF(OR(F228=0,F228=""),"",'DAFTAR PELAJAR'!D223)</f>
        <v/>
      </c>
      <c r="E228" s="240" t="str">
        <f>IF(OR(F228=0,F228=""),"",'DAFTAR PELAJAR'!E223)</f>
        <v/>
      </c>
      <c r="F228" s="242" t="str">
        <f>IF(OR('DAFTAR PELAJAR'!J223=0,'DAFTAR PELAJAR'!J223=""),"",'DAFTAR PELAJAR'!J223)</f>
        <v/>
      </c>
      <c r="G228" s="224" t="str">
        <f>IFERROR('RUMUSAN (PB)'!AC227,"")</f>
        <v/>
      </c>
      <c r="H228" s="140"/>
      <c r="I228" s="138"/>
      <c r="J228" s="138"/>
      <c r="K228" s="237" t="str">
        <f t="shared" si="27"/>
        <v/>
      </c>
      <c r="L228" s="185"/>
      <c r="M228" s="138"/>
      <c r="N228" s="186"/>
      <c r="O228" s="238" t="str">
        <f t="shared" si="28"/>
        <v/>
      </c>
      <c r="P228" s="238" t="str">
        <f t="shared" si="33"/>
        <v/>
      </c>
      <c r="Q228" s="238" t="str">
        <f t="shared" si="29"/>
        <v/>
      </c>
      <c r="R228" s="238" t="str">
        <f t="shared" si="30"/>
        <v/>
      </c>
      <c r="S228" s="238" t="str">
        <f t="shared" si="34"/>
        <v/>
      </c>
      <c r="T228" s="401" t="str">
        <f t="shared" si="35"/>
        <v/>
      </c>
      <c r="U228" s="401" t="str">
        <f t="shared" si="31"/>
        <v/>
      </c>
      <c r="V228" s="394" t="str">
        <f t="shared" si="32"/>
        <v/>
      </c>
    </row>
    <row r="229" spans="1:22">
      <c r="A229" s="6">
        <v>217</v>
      </c>
      <c r="B229" s="239" t="str">
        <f>IF(OR(F229=0,F229=""),"",'DAFTAR PELAJAR'!B224)</f>
        <v/>
      </c>
      <c r="C229" s="240" t="str">
        <f>IF(OR(F229=0,F229=""),"",'DAFTAR PELAJAR'!C224)</f>
        <v/>
      </c>
      <c r="D229" s="241" t="str">
        <f>IF(OR(F229=0,F229=""),"",'DAFTAR PELAJAR'!D224)</f>
        <v/>
      </c>
      <c r="E229" s="240" t="str">
        <f>IF(OR(F229=0,F229=""),"",'DAFTAR PELAJAR'!E224)</f>
        <v/>
      </c>
      <c r="F229" s="242" t="str">
        <f>IF(OR('DAFTAR PELAJAR'!J224=0,'DAFTAR PELAJAR'!J224=""),"",'DAFTAR PELAJAR'!J224)</f>
        <v/>
      </c>
      <c r="G229" s="224" t="str">
        <f>IFERROR('RUMUSAN (PB)'!AC228,"")</f>
        <v/>
      </c>
      <c r="H229" s="140"/>
      <c r="I229" s="138"/>
      <c r="J229" s="138"/>
      <c r="K229" s="237" t="str">
        <f t="shared" si="27"/>
        <v/>
      </c>
      <c r="L229" s="185"/>
      <c r="M229" s="138"/>
      <c r="N229" s="186"/>
      <c r="O229" s="238" t="str">
        <f t="shared" si="28"/>
        <v/>
      </c>
      <c r="P229" s="238" t="str">
        <f t="shared" si="33"/>
        <v/>
      </c>
      <c r="Q229" s="238" t="str">
        <f t="shared" si="29"/>
        <v/>
      </c>
      <c r="R229" s="238" t="str">
        <f t="shared" si="30"/>
        <v/>
      </c>
      <c r="S229" s="238" t="str">
        <f t="shared" si="34"/>
        <v/>
      </c>
      <c r="T229" s="401" t="str">
        <f t="shared" si="35"/>
        <v/>
      </c>
      <c r="U229" s="401" t="str">
        <f t="shared" si="31"/>
        <v/>
      </c>
      <c r="V229" s="394" t="str">
        <f t="shared" si="32"/>
        <v/>
      </c>
    </row>
    <row r="230" spans="1:22">
      <c r="A230" s="6">
        <v>218</v>
      </c>
      <c r="B230" s="239" t="str">
        <f>IF(OR(F230=0,F230=""),"",'DAFTAR PELAJAR'!B225)</f>
        <v/>
      </c>
      <c r="C230" s="240" t="str">
        <f>IF(OR(F230=0,F230=""),"",'DAFTAR PELAJAR'!C225)</f>
        <v/>
      </c>
      <c r="D230" s="241" t="str">
        <f>IF(OR(F230=0,F230=""),"",'DAFTAR PELAJAR'!D225)</f>
        <v/>
      </c>
      <c r="E230" s="240" t="str">
        <f>IF(OR(F230=0,F230=""),"",'DAFTAR PELAJAR'!E225)</f>
        <v/>
      </c>
      <c r="F230" s="242" t="str">
        <f>IF(OR('DAFTAR PELAJAR'!J225=0,'DAFTAR PELAJAR'!J225=""),"",'DAFTAR PELAJAR'!J225)</f>
        <v/>
      </c>
      <c r="G230" s="224" t="str">
        <f>IFERROR('RUMUSAN (PB)'!AC229,"")</f>
        <v/>
      </c>
      <c r="H230" s="140"/>
      <c r="I230" s="138"/>
      <c r="J230" s="138"/>
      <c r="K230" s="237" t="str">
        <f t="shared" si="27"/>
        <v/>
      </c>
      <c r="L230" s="185"/>
      <c r="M230" s="138"/>
      <c r="N230" s="186"/>
      <c r="O230" s="238" t="str">
        <f t="shared" si="28"/>
        <v/>
      </c>
      <c r="P230" s="238" t="str">
        <f t="shared" si="33"/>
        <v/>
      </c>
      <c r="Q230" s="238" t="str">
        <f t="shared" si="29"/>
        <v/>
      </c>
      <c r="R230" s="238" t="str">
        <f t="shared" si="30"/>
        <v/>
      </c>
      <c r="S230" s="238" t="str">
        <f t="shared" si="34"/>
        <v/>
      </c>
      <c r="T230" s="401" t="str">
        <f t="shared" si="35"/>
        <v/>
      </c>
      <c r="U230" s="401" t="str">
        <f t="shared" si="31"/>
        <v/>
      </c>
      <c r="V230" s="394" t="str">
        <f t="shared" si="32"/>
        <v/>
      </c>
    </row>
    <row r="231" spans="1:22">
      <c r="A231" s="6">
        <v>219</v>
      </c>
      <c r="B231" s="239" t="str">
        <f>IF(OR(F231=0,F231=""),"",'DAFTAR PELAJAR'!B226)</f>
        <v/>
      </c>
      <c r="C231" s="240" t="str">
        <f>IF(OR(F231=0,F231=""),"",'DAFTAR PELAJAR'!C226)</f>
        <v/>
      </c>
      <c r="D231" s="241" t="str">
        <f>IF(OR(F231=0,F231=""),"",'DAFTAR PELAJAR'!D226)</f>
        <v/>
      </c>
      <c r="E231" s="240" t="str">
        <f>IF(OR(F231=0,F231=""),"",'DAFTAR PELAJAR'!E226)</f>
        <v/>
      </c>
      <c r="F231" s="242" t="str">
        <f>IF(OR('DAFTAR PELAJAR'!J226=0,'DAFTAR PELAJAR'!J226=""),"",'DAFTAR PELAJAR'!J226)</f>
        <v/>
      </c>
      <c r="G231" s="224" t="str">
        <f>IFERROR('RUMUSAN (PB)'!AC230,"")</f>
        <v/>
      </c>
      <c r="H231" s="140"/>
      <c r="I231" s="138"/>
      <c r="J231" s="138"/>
      <c r="K231" s="237" t="str">
        <f t="shared" si="27"/>
        <v/>
      </c>
      <c r="L231" s="185"/>
      <c r="M231" s="138"/>
      <c r="N231" s="186"/>
      <c r="O231" s="238" t="str">
        <f t="shared" si="28"/>
        <v/>
      </c>
      <c r="P231" s="238" t="str">
        <f t="shared" si="33"/>
        <v/>
      </c>
      <c r="Q231" s="238" t="str">
        <f t="shared" si="29"/>
        <v/>
      </c>
      <c r="R231" s="238" t="str">
        <f t="shared" si="30"/>
        <v/>
      </c>
      <c r="S231" s="238" t="str">
        <f t="shared" si="34"/>
        <v/>
      </c>
      <c r="T231" s="401" t="str">
        <f t="shared" si="35"/>
        <v/>
      </c>
      <c r="U231" s="401" t="str">
        <f t="shared" si="31"/>
        <v/>
      </c>
      <c r="V231" s="394" t="str">
        <f t="shared" si="32"/>
        <v/>
      </c>
    </row>
    <row r="232" spans="1:22">
      <c r="A232" s="6">
        <v>220</v>
      </c>
      <c r="B232" s="239" t="str">
        <f>IF(OR(F232=0,F232=""),"",'DAFTAR PELAJAR'!B227)</f>
        <v/>
      </c>
      <c r="C232" s="240" t="str">
        <f>IF(OR(F232=0,F232=""),"",'DAFTAR PELAJAR'!C227)</f>
        <v/>
      </c>
      <c r="D232" s="241" t="str">
        <f>IF(OR(F232=0,F232=""),"",'DAFTAR PELAJAR'!D227)</f>
        <v/>
      </c>
      <c r="E232" s="240" t="str">
        <f>IF(OR(F232=0,F232=""),"",'DAFTAR PELAJAR'!E227)</f>
        <v/>
      </c>
      <c r="F232" s="242" t="str">
        <f>IF(OR('DAFTAR PELAJAR'!J227=0,'DAFTAR PELAJAR'!J227=""),"",'DAFTAR PELAJAR'!J227)</f>
        <v/>
      </c>
      <c r="G232" s="224" t="str">
        <f>IFERROR('RUMUSAN (PB)'!AC231,"")</f>
        <v/>
      </c>
      <c r="H232" s="140"/>
      <c r="I232" s="138"/>
      <c r="J232" s="138"/>
      <c r="K232" s="237" t="str">
        <f t="shared" si="27"/>
        <v/>
      </c>
      <c r="L232" s="185"/>
      <c r="M232" s="138"/>
      <c r="N232" s="186"/>
      <c r="O232" s="238" t="str">
        <f t="shared" si="28"/>
        <v/>
      </c>
      <c r="P232" s="238" t="str">
        <f t="shared" si="33"/>
        <v/>
      </c>
      <c r="Q232" s="238" t="str">
        <f t="shared" si="29"/>
        <v/>
      </c>
      <c r="R232" s="238" t="str">
        <f t="shared" si="30"/>
        <v/>
      </c>
      <c r="S232" s="238" t="str">
        <f t="shared" si="34"/>
        <v/>
      </c>
      <c r="T232" s="401" t="str">
        <f t="shared" si="35"/>
        <v/>
      </c>
      <c r="U232" s="401" t="str">
        <f t="shared" si="31"/>
        <v/>
      </c>
      <c r="V232" s="394" t="str">
        <f t="shared" si="32"/>
        <v/>
      </c>
    </row>
    <row r="233" spans="1:22">
      <c r="A233" s="6">
        <v>221</v>
      </c>
      <c r="B233" s="239" t="str">
        <f>IF(OR(F233=0,F233=""),"",'DAFTAR PELAJAR'!B228)</f>
        <v/>
      </c>
      <c r="C233" s="240" t="str">
        <f>IF(OR(F233=0,F233=""),"",'DAFTAR PELAJAR'!C228)</f>
        <v/>
      </c>
      <c r="D233" s="241" t="str">
        <f>IF(OR(F233=0,F233=""),"",'DAFTAR PELAJAR'!D228)</f>
        <v/>
      </c>
      <c r="E233" s="240" t="str">
        <f>IF(OR(F233=0,F233=""),"",'DAFTAR PELAJAR'!E228)</f>
        <v/>
      </c>
      <c r="F233" s="242" t="str">
        <f>IF(OR('DAFTAR PELAJAR'!J228=0,'DAFTAR PELAJAR'!J228=""),"",'DAFTAR PELAJAR'!J228)</f>
        <v/>
      </c>
      <c r="G233" s="224" t="str">
        <f>IFERROR('RUMUSAN (PB)'!AC232,"")</f>
        <v/>
      </c>
      <c r="H233" s="140"/>
      <c r="I233" s="138"/>
      <c r="J233" s="138"/>
      <c r="K233" s="237" t="str">
        <f t="shared" si="27"/>
        <v/>
      </c>
      <c r="L233" s="185"/>
      <c r="M233" s="138"/>
      <c r="N233" s="186"/>
      <c r="O233" s="238" t="str">
        <f t="shared" si="28"/>
        <v/>
      </c>
      <c r="P233" s="238" t="str">
        <f t="shared" si="33"/>
        <v/>
      </c>
      <c r="Q233" s="238" t="str">
        <f t="shared" si="29"/>
        <v/>
      </c>
      <c r="R233" s="238" t="str">
        <f t="shared" si="30"/>
        <v/>
      </c>
      <c r="S233" s="238" t="str">
        <f t="shared" si="34"/>
        <v/>
      </c>
      <c r="T233" s="401" t="str">
        <f t="shared" si="35"/>
        <v/>
      </c>
      <c r="U233" s="401" t="str">
        <f t="shared" si="31"/>
        <v/>
      </c>
      <c r="V233" s="394" t="str">
        <f t="shared" si="32"/>
        <v/>
      </c>
    </row>
    <row r="234" spans="1:22">
      <c r="A234" s="6">
        <v>222</v>
      </c>
      <c r="B234" s="239" t="str">
        <f>IF(OR(F234=0,F234=""),"",'DAFTAR PELAJAR'!B229)</f>
        <v/>
      </c>
      <c r="C234" s="240" t="str">
        <f>IF(OR(F234=0,F234=""),"",'DAFTAR PELAJAR'!C229)</f>
        <v/>
      </c>
      <c r="D234" s="241" t="str">
        <f>IF(OR(F234=0,F234=""),"",'DAFTAR PELAJAR'!D229)</f>
        <v/>
      </c>
      <c r="E234" s="240" t="str">
        <f>IF(OR(F234=0,F234=""),"",'DAFTAR PELAJAR'!E229)</f>
        <v/>
      </c>
      <c r="F234" s="242" t="str">
        <f>IF(OR('DAFTAR PELAJAR'!J229=0,'DAFTAR PELAJAR'!J229=""),"",'DAFTAR PELAJAR'!J229)</f>
        <v/>
      </c>
      <c r="G234" s="224" t="str">
        <f>IFERROR('RUMUSAN (PB)'!AC233,"")</f>
        <v/>
      </c>
      <c r="H234" s="140"/>
      <c r="I234" s="138"/>
      <c r="J234" s="138"/>
      <c r="K234" s="237" t="str">
        <f t="shared" si="27"/>
        <v/>
      </c>
      <c r="L234" s="185"/>
      <c r="M234" s="138"/>
      <c r="N234" s="186"/>
      <c r="O234" s="238" t="str">
        <f t="shared" si="28"/>
        <v/>
      </c>
      <c r="P234" s="238" t="str">
        <f t="shared" si="33"/>
        <v/>
      </c>
      <c r="Q234" s="238" t="str">
        <f t="shared" si="29"/>
        <v/>
      </c>
      <c r="R234" s="238" t="str">
        <f t="shared" si="30"/>
        <v/>
      </c>
      <c r="S234" s="238" t="str">
        <f t="shared" si="34"/>
        <v/>
      </c>
      <c r="T234" s="401" t="str">
        <f t="shared" si="35"/>
        <v/>
      </c>
      <c r="U234" s="401" t="str">
        <f t="shared" si="31"/>
        <v/>
      </c>
      <c r="V234" s="394" t="str">
        <f t="shared" si="32"/>
        <v/>
      </c>
    </row>
    <row r="235" spans="1:22">
      <c r="A235" s="6">
        <v>223</v>
      </c>
      <c r="B235" s="239" t="str">
        <f>IF(OR(F235=0,F235=""),"",'DAFTAR PELAJAR'!B230)</f>
        <v/>
      </c>
      <c r="C235" s="240" t="str">
        <f>IF(OR(F235=0,F235=""),"",'DAFTAR PELAJAR'!C230)</f>
        <v/>
      </c>
      <c r="D235" s="241" t="str">
        <f>IF(OR(F235=0,F235=""),"",'DAFTAR PELAJAR'!D230)</f>
        <v/>
      </c>
      <c r="E235" s="240" t="str">
        <f>IF(OR(F235=0,F235=""),"",'DAFTAR PELAJAR'!E230)</f>
        <v/>
      </c>
      <c r="F235" s="242" t="str">
        <f>IF(OR('DAFTAR PELAJAR'!J230=0,'DAFTAR PELAJAR'!J230=""),"",'DAFTAR PELAJAR'!J230)</f>
        <v/>
      </c>
      <c r="G235" s="224" t="str">
        <f>IFERROR('RUMUSAN (PB)'!AC234,"")</f>
        <v/>
      </c>
      <c r="H235" s="140"/>
      <c r="I235" s="138"/>
      <c r="J235" s="138"/>
      <c r="K235" s="237" t="str">
        <f t="shared" si="27"/>
        <v/>
      </c>
      <c r="L235" s="185"/>
      <c r="M235" s="138"/>
      <c r="N235" s="186"/>
      <c r="O235" s="238" t="str">
        <f t="shared" si="28"/>
        <v/>
      </c>
      <c r="P235" s="238" t="str">
        <f t="shared" si="33"/>
        <v/>
      </c>
      <c r="Q235" s="238" t="str">
        <f t="shared" si="29"/>
        <v/>
      </c>
      <c r="R235" s="238" t="str">
        <f t="shared" si="30"/>
        <v/>
      </c>
      <c r="S235" s="238" t="str">
        <f t="shared" si="34"/>
        <v/>
      </c>
      <c r="T235" s="401" t="str">
        <f t="shared" si="35"/>
        <v/>
      </c>
      <c r="U235" s="401" t="str">
        <f t="shared" si="31"/>
        <v/>
      </c>
      <c r="V235" s="394" t="str">
        <f t="shared" si="32"/>
        <v/>
      </c>
    </row>
    <row r="236" spans="1:22">
      <c r="A236" s="6">
        <v>224</v>
      </c>
      <c r="B236" s="239" t="str">
        <f>IF(OR(F236=0,F236=""),"",'DAFTAR PELAJAR'!B231)</f>
        <v/>
      </c>
      <c r="C236" s="240" t="str">
        <f>IF(OR(F236=0,F236=""),"",'DAFTAR PELAJAR'!C231)</f>
        <v/>
      </c>
      <c r="D236" s="241" t="str">
        <f>IF(OR(F236=0,F236=""),"",'DAFTAR PELAJAR'!D231)</f>
        <v/>
      </c>
      <c r="E236" s="240" t="str">
        <f>IF(OR(F236=0,F236=""),"",'DAFTAR PELAJAR'!E231)</f>
        <v/>
      </c>
      <c r="F236" s="242" t="str">
        <f>IF(OR('DAFTAR PELAJAR'!J231=0,'DAFTAR PELAJAR'!J231=""),"",'DAFTAR PELAJAR'!J231)</f>
        <v/>
      </c>
      <c r="G236" s="224" t="str">
        <f>IFERROR('RUMUSAN (PB)'!AC235,"")</f>
        <v/>
      </c>
      <c r="H236" s="140"/>
      <c r="I236" s="138"/>
      <c r="J236" s="138"/>
      <c r="K236" s="237" t="str">
        <f t="shared" si="27"/>
        <v/>
      </c>
      <c r="L236" s="185"/>
      <c r="M236" s="138"/>
      <c r="N236" s="186"/>
      <c r="O236" s="238" t="str">
        <f t="shared" si="28"/>
        <v/>
      </c>
      <c r="P236" s="238" t="str">
        <f t="shared" si="33"/>
        <v/>
      </c>
      <c r="Q236" s="238" t="str">
        <f t="shared" si="29"/>
        <v/>
      </c>
      <c r="R236" s="238" t="str">
        <f t="shared" si="30"/>
        <v/>
      </c>
      <c r="S236" s="238" t="str">
        <f t="shared" si="34"/>
        <v/>
      </c>
      <c r="T236" s="401" t="str">
        <f t="shared" si="35"/>
        <v/>
      </c>
      <c r="U236" s="401" t="str">
        <f t="shared" si="31"/>
        <v/>
      </c>
      <c r="V236" s="394" t="str">
        <f t="shared" si="32"/>
        <v/>
      </c>
    </row>
    <row r="237" spans="1:22">
      <c r="A237" s="6">
        <v>225</v>
      </c>
      <c r="B237" s="239" t="str">
        <f>IF(OR(F237=0,F237=""),"",'DAFTAR PELAJAR'!B232)</f>
        <v/>
      </c>
      <c r="C237" s="240" t="str">
        <f>IF(OR(F237=0,F237=""),"",'DAFTAR PELAJAR'!C232)</f>
        <v/>
      </c>
      <c r="D237" s="241" t="str">
        <f>IF(OR(F237=0,F237=""),"",'DAFTAR PELAJAR'!D232)</f>
        <v/>
      </c>
      <c r="E237" s="240" t="str">
        <f>IF(OR(F237=0,F237=""),"",'DAFTAR PELAJAR'!E232)</f>
        <v/>
      </c>
      <c r="F237" s="242" t="str">
        <f>IF(OR('DAFTAR PELAJAR'!J232=0,'DAFTAR PELAJAR'!J232=""),"",'DAFTAR PELAJAR'!J232)</f>
        <v/>
      </c>
      <c r="G237" s="224" t="str">
        <f>IFERROR('RUMUSAN (PB)'!AC236,"")</f>
        <v/>
      </c>
      <c r="H237" s="140"/>
      <c r="I237" s="138"/>
      <c r="J237" s="138"/>
      <c r="K237" s="237" t="str">
        <f t="shared" si="27"/>
        <v/>
      </c>
      <c r="L237" s="185"/>
      <c r="M237" s="138"/>
      <c r="N237" s="186"/>
      <c r="O237" s="238" t="str">
        <f t="shared" si="28"/>
        <v/>
      </c>
      <c r="P237" s="238" t="str">
        <f t="shared" si="33"/>
        <v/>
      </c>
      <c r="Q237" s="238" t="str">
        <f t="shared" si="29"/>
        <v/>
      </c>
      <c r="R237" s="238" t="str">
        <f t="shared" si="30"/>
        <v/>
      </c>
      <c r="S237" s="238" t="str">
        <f t="shared" si="34"/>
        <v/>
      </c>
      <c r="T237" s="401" t="str">
        <f t="shared" si="35"/>
        <v/>
      </c>
      <c r="U237" s="401" t="str">
        <f t="shared" si="31"/>
        <v/>
      </c>
      <c r="V237" s="394" t="str">
        <f t="shared" si="32"/>
        <v/>
      </c>
    </row>
    <row r="238" spans="1:22">
      <c r="A238" s="6">
        <v>226</v>
      </c>
      <c r="B238" s="239" t="str">
        <f>IF(OR(F238=0,F238=""),"",'DAFTAR PELAJAR'!B233)</f>
        <v/>
      </c>
      <c r="C238" s="240" t="str">
        <f>IF(OR(F238=0,F238=""),"",'DAFTAR PELAJAR'!C233)</f>
        <v/>
      </c>
      <c r="D238" s="241" t="str">
        <f>IF(OR(F238=0,F238=""),"",'DAFTAR PELAJAR'!D233)</f>
        <v/>
      </c>
      <c r="E238" s="240" t="str">
        <f>IF(OR(F238=0,F238=""),"",'DAFTAR PELAJAR'!E233)</f>
        <v/>
      </c>
      <c r="F238" s="242" t="str">
        <f>IF(OR('DAFTAR PELAJAR'!J233=0,'DAFTAR PELAJAR'!J233=""),"",'DAFTAR PELAJAR'!J233)</f>
        <v/>
      </c>
      <c r="G238" s="224" t="str">
        <f>IFERROR('RUMUSAN (PB)'!AC237,"")</f>
        <v/>
      </c>
      <c r="H238" s="140"/>
      <c r="I238" s="138"/>
      <c r="J238" s="138"/>
      <c r="K238" s="237" t="str">
        <f t="shared" si="27"/>
        <v/>
      </c>
      <c r="L238" s="185"/>
      <c r="M238" s="138"/>
      <c r="N238" s="186"/>
      <c r="O238" s="238" t="str">
        <f t="shared" si="28"/>
        <v/>
      </c>
      <c r="P238" s="238" t="str">
        <f t="shared" si="33"/>
        <v/>
      </c>
      <c r="Q238" s="238" t="str">
        <f t="shared" si="29"/>
        <v/>
      </c>
      <c r="R238" s="238" t="str">
        <f t="shared" si="30"/>
        <v/>
      </c>
      <c r="S238" s="238" t="str">
        <f t="shared" si="34"/>
        <v/>
      </c>
      <c r="T238" s="401" t="str">
        <f t="shared" si="35"/>
        <v/>
      </c>
      <c r="U238" s="401" t="str">
        <f t="shared" si="31"/>
        <v/>
      </c>
      <c r="V238" s="394" t="str">
        <f t="shared" si="32"/>
        <v/>
      </c>
    </row>
    <row r="239" spans="1:22">
      <c r="A239" s="6">
        <v>227</v>
      </c>
      <c r="B239" s="239" t="str">
        <f>IF(OR(F239=0,F239=""),"",'DAFTAR PELAJAR'!B234)</f>
        <v/>
      </c>
      <c r="C239" s="240" t="str">
        <f>IF(OR(F239=0,F239=""),"",'DAFTAR PELAJAR'!C234)</f>
        <v/>
      </c>
      <c r="D239" s="241" t="str">
        <f>IF(OR(F239=0,F239=""),"",'DAFTAR PELAJAR'!D234)</f>
        <v/>
      </c>
      <c r="E239" s="240" t="str">
        <f>IF(OR(F239=0,F239=""),"",'DAFTAR PELAJAR'!E234)</f>
        <v/>
      </c>
      <c r="F239" s="242" t="str">
        <f>IF(OR('DAFTAR PELAJAR'!J234=0,'DAFTAR PELAJAR'!J234=""),"",'DAFTAR PELAJAR'!J234)</f>
        <v/>
      </c>
      <c r="G239" s="224" t="str">
        <f>IFERROR('RUMUSAN (PB)'!AC238,"")</f>
        <v/>
      </c>
      <c r="H239" s="140"/>
      <c r="I239" s="138"/>
      <c r="J239" s="138"/>
      <c r="K239" s="237" t="str">
        <f t="shared" si="27"/>
        <v/>
      </c>
      <c r="L239" s="185"/>
      <c r="M239" s="138"/>
      <c r="N239" s="186"/>
      <c r="O239" s="238" t="str">
        <f t="shared" si="28"/>
        <v/>
      </c>
      <c r="P239" s="238" t="str">
        <f t="shared" si="33"/>
        <v/>
      </c>
      <c r="Q239" s="238" t="str">
        <f t="shared" si="29"/>
        <v/>
      </c>
      <c r="R239" s="238" t="str">
        <f t="shared" si="30"/>
        <v/>
      </c>
      <c r="S239" s="238" t="str">
        <f t="shared" si="34"/>
        <v/>
      </c>
      <c r="T239" s="401" t="str">
        <f t="shared" si="35"/>
        <v/>
      </c>
      <c r="U239" s="401" t="str">
        <f t="shared" si="31"/>
        <v/>
      </c>
      <c r="V239" s="394" t="str">
        <f t="shared" si="32"/>
        <v/>
      </c>
    </row>
    <row r="240" spans="1:22">
      <c r="A240" s="6">
        <v>228</v>
      </c>
      <c r="B240" s="239" t="str">
        <f>IF(OR(F240=0,F240=""),"",'DAFTAR PELAJAR'!B235)</f>
        <v/>
      </c>
      <c r="C240" s="240" t="str">
        <f>IF(OR(F240=0,F240=""),"",'DAFTAR PELAJAR'!C235)</f>
        <v/>
      </c>
      <c r="D240" s="241" t="str">
        <f>IF(OR(F240=0,F240=""),"",'DAFTAR PELAJAR'!D235)</f>
        <v/>
      </c>
      <c r="E240" s="240" t="str">
        <f>IF(OR(F240=0,F240=""),"",'DAFTAR PELAJAR'!E235)</f>
        <v/>
      </c>
      <c r="F240" s="242" t="str">
        <f>IF(OR('DAFTAR PELAJAR'!J235=0,'DAFTAR PELAJAR'!J235=""),"",'DAFTAR PELAJAR'!J235)</f>
        <v/>
      </c>
      <c r="G240" s="224" t="str">
        <f>IFERROR('RUMUSAN (PB)'!AC239,"")</f>
        <v/>
      </c>
      <c r="H240" s="140"/>
      <c r="I240" s="138"/>
      <c r="J240" s="138"/>
      <c r="K240" s="237" t="str">
        <f t="shared" si="27"/>
        <v/>
      </c>
      <c r="L240" s="185"/>
      <c r="M240" s="138"/>
      <c r="N240" s="186"/>
      <c r="O240" s="238" t="str">
        <f t="shared" si="28"/>
        <v/>
      </c>
      <c r="P240" s="238" t="str">
        <f t="shared" si="33"/>
        <v/>
      </c>
      <c r="Q240" s="238" t="str">
        <f t="shared" si="29"/>
        <v/>
      </c>
      <c r="R240" s="238" t="str">
        <f t="shared" si="30"/>
        <v/>
      </c>
      <c r="S240" s="238" t="str">
        <f t="shared" si="34"/>
        <v/>
      </c>
      <c r="T240" s="401" t="str">
        <f t="shared" si="35"/>
        <v/>
      </c>
      <c r="U240" s="401" t="str">
        <f t="shared" si="31"/>
        <v/>
      </c>
      <c r="V240" s="394" t="str">
        <f t="shared" si="32"/>
        <v/>
      </c>
    </row>
    <row r="241" spans="1:22">
      <c r="A241" s="6">
        <v>229</v>
      </c>
      <c r="B241" s="239" t="str">
        <f>IF(OR(F241=0,F241=""),"",'DAFTAR PELAJAR'!B236)</f>
        <v/>
      </c>
      <c r="C241" s="240" t="str">
        <f>IF(OR(F241=0,F241=""),"",'DAFTAR PELAJAR'!C236)</f>
        <v/>
      </c>
      <c r="D241" s="241" t="str">
        <f>IF(OR(F241=0,F241=""),"",'DAFTAR PELAJAR'!D236)</f>
        <v/>
      </c>
      <c r="E241" s="240" t="str">
        <f>IF(OR(F241=0,F241=""),"",'DAFTAR PELAJAR'!E236)</f>
        <v/>
      </c>
      <c r="F241" s="242" t="str">
        <f>IF(OR('DAFTAR PELAJAR'!J236=0,'DAFTAR PELAJAR'!J236=""),"",'DAFTAR PELAJAR'!J236)</f>
        <v/>
      </c>
      <c r="G241" s="224" t="str">
        <f>IFERROR('RUMUSAN (PB)'!AC240,"")</f>
        <v/>
      </c>
      <c r="H241" s="140"/>
      <c r="I241" s="138"/>
      <c r="J241" s="138"/>
      <c r="K241" s="237" t="str">
        <f t="shared" si="27"/>
        <v/>
      </c>
      <c r="L241" s="185"/>
      <c r="M241" s="138"/>
      <c r="N241" s="186"/>
      <c r="O241" s="238" t="str">
        <f t="shared" si="28"/>
        <v/>
      </c>
      <c r="P241" s="238" t="str">
        <f t="shared" si="33"/>
        <v/>
      </c>
      <c r="Q241" s="238" t="str">
        <f t="shared" si="29"/>
        <v/>
      </c>
      <c r="R241" s="238" t="str">
        <f t="shared" si="30"/>
        <v/>
      </c>
      <c r="S241" s="238" t="str">
        <f t="shared" si="34"/>
        <v/>
      </c>
      <c r="T241" s="401" t="str">
        <f t="shared" si="35"/>
        <v/>
      </c>
      <c r="U241" s="401" t="str">
        <f t="shared" si="31"/>
        <v/>
      </c>
      <c r="V241" s="394" t="str">
        <f t="shared" si="32"/>
        <v/>
      </c>
    </row>
    <row r="242" spans="1:22">
      <c r="A242" s="6">
        <v>230</v>
      </c>
      <c r="B242" s="239" t="str">
        <f>IF(OR(F242=0,F242=""),"",'DAFTAR PELAJAR'!B237)</f>
        <v/>
      </c>
      <c r="C242" s="240" t="str">
        <f>IF(OR(F242=0,F242=""),"",'DAFTAR PELAJAR'!C237)</f>
        <v/>
      </c>
      <c r="D242" s="241" t="str">
        <f>IF(OR(F242=0,F242=""),"",'DAFTAR PELAJAR'!D237)</f>
        <v/>
      </c>
      <c r="E242" s="240" t="str">
        <f>IF(OR(F242=0,F242=""),"",'DAFTAR PELAJAR'!E237)</f>
        <v/>
      </c>
      <c r="F242" s="242" t="str">
        <f>IF(OR('DAFTAR PELAJAR'!J237=0,'DAFTAR PELAJAR'!J237=""),"",'DAFTAR PELAJAR'!J237)</f>
        <v/>
      </c>
      <c r="G242" s="224" t="str">
        <f>IFERROR('RUMUSAN (PB)'!AC241,"")</f>
        <v/>
      </c>
      <c r="H242" s="140"/>
      <c r="I242" s="138"/>
      <c r="J242" s="138"/>
      <c r="K242" s="237" t="str">
        <f t="shared" si="27"/>
        <v/>
      </c>
      <c r="L242" s="185"/>
      <c r="M242" s="138"/>
      <c r="N242" s="186"/>
      <c r="O242" s="238" t="str">
        <f t="shared" si="28"/>
        <v/>
      </c>
      <c r="P242" s="238" t="str">
        <f t="shared" si="33"/>
        <v/>
      </c>
      <c r="Q242" s="238" t="str">
        <f t="shared" si="29"/>
        <v/>
      </c>
      <c r="R242" s="238" t="str">
        <f t="shared" si="30"/>
        <v/>
      </c>
      <c r="S242" s="238" t="str">
        <f t="shared" si="34"/>
        <v/>
      </c>
      <c r="T242" s="401" t="str">
        <f t="shared" si="35"/>
        <v/>
      </c>
      <c r="U242" s="401" t="str">
        <f t="shared" si="31"/>
        <v/>
      </c>
      <c r="V242" s="394" t="str">
        <f t="shared" si="32"/>
        <v/>
      </c>
    </row>
    <row r="243" spans="1:22">
      <c r="A243" s="6">
        <v>231</v>
      </c>
      <c r="B243" s="239" t="str">
        <f>IF(OR(F243=0,F243=""),"",'DAFTAR PELAJAR'!B238)</f>
        <v/>
      </c>
      <c r="C243" s="240" t="str">
        <f>IF(OR(F243=0,F243=""),"",'DAFTAR PELAJAR'!C238)</f>
        <v/>
      </c>
      <c r="D243" s="241" t="str">
        <f>IF(OR(F243=0,F243=""),"",'DAFTAR PELAJAR'!D238)</f>
        <v/>
      </c>
      <c r="E243" s="240" t="str">
        <f>IF(OR(F243=0,F243=""),"",'DAFTAR PELAJAR'!E238)</f>
        <v/>
      </c>
      <c r="F243" s="242" t="str">
        <f>IF(OR('DAFTAR PELAJAR'!J238=0,'DAFTAR PELAJAR'!J238=""),"",'DAFTAR PELAJAR'!J238)</f>
        <v/>
      </c>
      <c r="G243" s="224" t="str">
        <f>IFERROR('RUMUSAN (PB)'!AC242,"")</f>
        <v/>
      </c>
      <c r="H243" s="140"/>
      <c r="I243" s="138"/>
      <c r="J243" s="138"/>
      <c r="K243" s="237" t="str">
        <f t="shared" si="27"/>
        <v/>
      </c>
      <c r="L243" s="185"/>
      <c r="M243" s="138"/>
      <c r="N243" s="186"/>
      <c r="O243" s="238" t="str">
        <f t="shared" si="28"/>
        <v/>
      </c>
      <c r="P243" s="238" t="str">
        <f t="shared" si="33"/>
        <v/>
      </c>
      <c r="Q243" s="238" t="str">
        <f t="shared" si="29"/>
        <v/>
      </c>
      <c r="R243" s="238" t="str">
        <f t="shared" si="30"/>
        <v/>
      </c>
      <c r="S243" s="238" t="str">
        <f t="shared" si="34"/>
        <v/>
      </c>
      <c r="T243" s="401" t="str">
        <f t="shared" si="35"/>
        <v/>
      </c>
      <c r="U243" s="401" t="str">
        <f t="shared" si="31"/>
        <v/>
      </c>
      <c r="V243" s="394" t="str">
        <f t="shared" si="32"/>
        <v/>
      </c>
    </row>
    <row r="244" spans="1:22">
      <c r="A244" s="6">
        <v>232</v>
      </c>
      <c r="B244" s="239" t="str">
        <f>IF(OR(F244=0,F244=""),"",'DAFTAR PELAJAR'!B239)</f>
        <v/>
      </c>
      <c r="C244" s="240" t="str">
        <f>IF(OR(F244=0,F244=""),"",'DAFTAR PELAJAR'!C239)</f>
        <v/>
      </c>
      <c r="D244" s="245" t="str">
        <f>IF(OR(F244=0,F244=""),"",'DAFTAR PELAJAR'!D239)</f>
        <v/>
      </c>
      <c r="E244" s="240" t="str">
        <f>IF(OR(F244=0,F244=""),"",'DAFTAR PELAJAR'!E239)</f>
        <v/>
      </c>
      <c r="F244" s="242" t="str">
        <f>IF(OR('DAFTAR PELAJAR'!J239=0,'DAFTAR PELAJAR'!J239=""),"",'DAFTAR PELAJAR'!J239)</f>
        <v/>
      </c>
      <c r="G244" s="224" t="str">
        <f>IFERROR('RUMUSAN (PB)'!AC243,"")</f>
        <v/>
      </c>
      <c r="H244" s="140"/>
      <c r="I244" s="138"/>
      <c r="J244" s="138"/>
      <c r="K244" s="237" t="str">
        <f t="shared" si="27"/>
        <v/>
      </c>
      <c r="L244" s="185"/>
      <c r="M244" s="138"/>
      <c r="N244" s="186"/>
      <c r="O244" s="238" t="str">
        <f t="shared" si="28"/>
        <v/>
      </c>
      <c r="P244" s="238" t="str">
        <f t="shared" si="33"/>
        <v/>
      </c>
      <c r="Q244" s="238" t="str">
        <f t="shared" si="29"/>
        <v/>
      </c>
      <c r="R244" s="238" t="str">
        <f t="shared" si="30"/>
        <v/>
      </c>
      <c r="S244" s="238" t="str">
        <f t="shared" si="34"/>
        <v/>
      </c>
      <c r="T244" s="401" t="str">
        <f t="shared" si="35"/>
        <v/>
      </c>
      <c r="U244" s="401" t="str">
        <f t="shared" si="31"/>
        <v/>
      </c>
      <c r="V244" s="394" t="str">
        <f t="shared" si="32"/>
        <v/>
      </c>
    </row>
    <row r="245" spans="1:22" ht="18" customHeight="1">
      <c r="A245" s="6">
        <v>233</v>
      </c>
      <c r="B245" s="239" t="str">
        <f>IF(OR(F245=0,F245=""),"",'DAFTAR PELAJAR'!B240)</f>
        <v/>
      </c>
      <c r="C245" s="240" t="str">
        <f>IF(OR(F245=0,F245=""),"",'DAFTAR PELAJAR'!C240)</f>
        <v/>
      </c>
      <c r="D245" s="245" t="str">
        <f>IF(OR(F245=0,F245=""),"",'DAFTAR PELAJAR'!D240)</f>
        <v/>
      </c>
      <c r="E245" s="240" t="str">
        <f>IF(OR(F245=0,F245=""),"",'DAFTAR PELAJAR'!E240)</f>
        <v/>
      </c>
      <c r="F245" s="242" t="str">
        <f>IF(OR('DAFTAR PELAJAR'!J240=0,'DAFTAR PELAJAR'!J240=""),"",'DAFTAR PELAJAR'!J240)</f>
        <v/>
      </c>
      <c r="G245" s="224" t="str">
        <f>IFERROR('RUMUSAN (PB)'!AC244,"")</f>
        <v/>
      </c>
      <c r="H245" s="140"/>
      <c r="I245" s="138"/>
      <c r="J245" s="138"/>
      <c r="K245" s="237" t="str">
        <f t="shared" si="27"/>
        <v/>
      </c>
      <c r="L245" s="185"/>
      <c r="M245" s="138"/>
      <c r="N245" s="186"/>
      <c r="O245" s="238" t="str">
        <f t="shared" si="28"/>
        <v/>
      </c>
      <c r="P245" s="238" t="str">
        <f t="shared" si="33"/>
        <v/>
      </c>
      <c r="Q245" s="238" t="str">
        <f t="shared" si="29"/>
        <v/>
      </c>
      <c r="R245" s="238" t="str">
        <f t="shared" si="30"/>
        <v/>
      </c>
      <c r="S245" s="238" t="str">
        <f t="shared" si="34"/>
        <v/>
      </c>
      <c r="T245" s="401" t="str">
        <f t="shared" si="35"/>
        <v/>
      </c>
      <c r="U245" s="401" t="str">
        <f t="shared" si="31"/>
        <v/>
      </c>
      <c r="V245" s="394" t="str">
        <f t="shared" si="32"/>
        <v/>
      </c>
    </row>
    <row r="246" spans="1:22" s="340" customFormat="1">
      <c r="A246" s="6">
        <v>234</v>
      </c>
      <c r="B246" s="239" t="str">
        <f>IF(OR(F246=0,F246=""),"",'DAFTAR PELAJAR'!B241)</f>
        <v/>
      </c>
      <c r="C246" s="240" t="str">
        <f>IF(OR(F246=0,F246=""),"",'DAFTAR PELAJAR'!C241)</f>
        <v/>
      </c>
      <c r="D246" s="245" t="str">
        <f>IF(OR(F246=0,F246=""),"",'DAFTAR PELAJAR'!D241)</f>
        <v/>
      </c>
      <c r="E246" s="240" t="str">
        <f>IF(OR(F246=0,F246=""),"",'DAFTAR PELAJAR'!E241)</f>
        <v/>
      </c>
      <c r="F246" s="242" t="str">
        <f>IF(OR('DAFTAR PELAJAR'!J241=0,'DAFTAR PELAJAR'!J241=""),"",'DAFTAR PELAJAR'!J241)</f>
        <v/>
      </c>
      <c r="G246" s="224" t="str">
        <f>IFERROR('RUMUSAN (PB)'!AC245,"")</f>
        <v/>
      </c>
      <c r="H246" s="140"/>
      <c r="I246" s="138"/>
      <c r="J246" s="138"/>
      <c r="K246" s="237" t="str">
        <f t="shared" si="27"/>
        <v/>
      </c>
      <c r="L246" s="185"/>
      <c r="M246" s="138"/>
      <c r="N246" s="186"/>
      <c r="O246" s="238" t="str">
        <f t="shared" si="28"/>
        <v/>
      </c>
      <c r="P246" s="238" t="str">
        <f t="shared" si="33"/>
        <v/>
      </c>
      <c r="Q246" s="238" t="str">
        <f t="shared" si="29"/>
        <v/>
      </c>
      <c r="R246" s="238" t="str">
        <f t="shared" si="30"/>
        <v/>
      </c>
      <c r="S246" s="238" t="str">
        <f t="shared" si="34"/>
        <v/>
      </c>
      <c r="T246" s="401" t="str">
        <f t="shared" si="35"/>
        <v/>
      </c>
      <c r="U246" s="401" t="str">
        <f t="shared" si="31"/>
        <v/>
      </c>
      <c r="V246" s="394" t="str">
        <f t="shared" si="32"/>
        <v/>
      </c>
    </row>
    <row r="247" spans="1:22">
      <c r="A247" s="6">
        <v>235</v>
      </c>
      <c r="B247" s="239" t="str">
        <f>IF(OR(F247=0,F247=""),"",'DAFTAR PELAJAR'!B242)</f>
        <v/>
      </c>
      <c r="C247" s="240" t="str">
        <f>IF(OR(F247=0,F247=""),"",'DAFTAR PELAJAR'!C242)</f>
        <v/>
      </c>
      <c r="D247" s="245" t="str">
        <f>IF(OR(F247=0,F247=""),"",'DAFTAR PELAJAR'!D242)</f>
        <v/>
      </c>
      <c r="E247" s="240" t="str">
        <f>IF(OR(F247=0,F247=""),"",'DAFTAR PELAJAR'!E242)</f>
        <v/>
      </c>
      <c r="F247" s="242" t="str">
        <f>IF(OR('DAFTAR PELAJAR'!J242=0,'DAFTAR PELAJAR'!J242=""),"",'DAFTAR PELAJAR'!J242)</f>
        <v/>
      </c>
      <c r="G247" s="224" t="str">
        <f>IFERROR('RUMUSAN (PB)'!AC246,"")</f>
        <v/>
      </c>
      <c r="H247" s="140"/>
      <c r="I247" s="138"/>
      <c r="J247" s="138"/>
      <c r="K247" s="237" t="str">
        <f t="shared" si="27"/>
        <v/>
      </c>
      <c r="L247" s="185"/>
      <c r="M247" s="138"/>
      <c r="N247" s="186"/>
      <c r="O247" s="238" t="str">
        <f t="shared" si="28"/>
        <v/>
      </c>
      <c r="P247" s="238" t="str">
        <f t="shared" si="33"/>
        <v/>
      </c>
      <c r="Q247" s="238" t="str">
        <f t="shared" si="29"/>
        <v/>
      </c>
      <c r="R247" s="238" t="str">
        <f t="shared" si="30"/>
        <v/>
      </c>
      <c r="S247" s="238" t="str">
        <f t="shared" si="34"/>
        <v/>
      </c>
      <c r="T247" s="401" t="str">
        <f t="shared" si="35"/>
        <v/>
      </c>
      <c r="U247" s="401" t="str">
        <f t="shared" si="31"/>
        <v/>
      </c>
      <c r="V247" s="394" t="str">
        <f t="shared" si="32"/>
        <v/>
      </c>
    </row>
    <row r="248" spans="1:22">
      <c r="A248" s="6">
        <v>236</v>
      </c>
      <c r="B248" s="239" t="str">
        <f>IF(OR(F248=0,F248=""),"",'DAFTAR PELAJAR'!B243)</f>
        <v/>
      </c>
      <c r="C248" s="240" t="str">
        <f>IF(OR(F248=0,F248=""),"",'DAFTAR PELAJAR'!C243)</f>
        <v/>
      </c>
      <c r="D248" s="245" t="str">
        <f>IF(OR(F248=0,F248=""),"",'DAFTAR PELAJAR'!D243)</f>
        <v/>
      </c>
      <c r="E248" s="240" t="str">
        <f>IF(OR(F248=0,F248=""),"",'DAFTAR PELAJAR'!E243)</f>
        <v/>
      </c>
      <c r="F248" s="242" t="str">
        <f>IF(OR('DAFTAR PELAJAR'!J243=0,'DAFTAR PELAJAR'!J243=""),"",'DAFTAR PELAJAR'!J243)</f>
        <v/>
      </c>
      <c r="G248" s="224" t="str">
        <f>IFERROR('RUMUSAN (PB)'!AC247,"")</f>
        <v/>
      </c>
      <c r="H248" s="140"/>
      <c r="I248" s="138"/>
      <c r="J248" s="138"/>
      <c r="K248" s="237" t="str">
        <f t="shared" si="27"/>
        <v/>
      </c>
      <c r="L248" s="185"/>
      <c r="M248" s="138"/>
      <c r="N248" s="186"/>
      <c r="O248" s="238" t="str">
        <f t="shared" si="28"/>
        <v/>
      </c>
      <c r="P248" s="238" t="str">
        <f t="shared" si="33"/>
        <v/>
      </c>
      <c r="Q248" s="238" t="str">
        <f t="shared" si="29"/>
        <v/>
      </c>
      <c r="R248" s="238" t="str">
        <f t="shared" si="30"/>
        <v/>
      </c>
      <c r="S248" s="238" t="str">
        <f t="shared" si="34"/>
        <v/>
      </c>
      <c r="T248" s="401" t="str">
        <f t="shared" si="35"/>
        <v/>
      </c>
      <c r="U248" s="401" t="str">
        <f t="shared" si="31"/>
        <v/>
      </c>
      <c r="V248" s="394" t="str">
        <f t="shared" si="32"/>
        <v/>
      </c>
    </row>
    <row r="249" spans="1:22">
      <c r="A249" s="6">
        <v>237</v>
      </c>
      <c r="B249" s="239" t="str">
        <f>IF(OR(F249=0,F249=""),"",'DAFTAR PELAJAR'!B244)</f>
        <v/>
      </c>
      <c r="C249" s="240" t="str">
        <f>IF(OR(F249=0,F249=""),"",'DAFTAR PELAJAR'!C244)</f>
        <v/>
      </c>
      <c r="D249" s="245" t="str">
        <f>IF(OR(F249=0,F249=""),"",'DAFTAR PELAJAR'!D244)</f>
        <v/>
      </c>
      <c r="E249" s="240" t="str">
        <f>IF(OR(F249=0,F249=""),"",'DAFTAR PELAJAR'!E244)</f>
        <v/>
      </c>
      <c r="F249" s="242" t="str">
        <f>IF(OR('DAFTAR PELAJAR'!J244=0,'DAFTAR PELAJAR'!J244=""),"",'DAFTAR PELAJAR'!J244)</f>
        <v/>
      </c>
      <c r="G249" s="224" t="str">
        <f>IFERROR('RUMUSAN (PB)'!AC248,"")</f>
        <v/>
      </c>
      <c r="H249" s="140"/>
      <c r="I249" s="138"/>
      <c r="J249" s="138"/>
      <c r="K249" s="237" t="str">
        <f t="shared" si="27"/>
        <v/>
      </c>
      <c r="L249" s="185"/>
      <c r="M249" s="138"/>
      <c r="N249" s="186"/>
      <c r="O249" s="238" t="str">
        <f t="shared" si="28"/>
        <v/>
      </c>
      <c r="P249" s="238" t="str">
        <f t="shared" si="33"/>
        <v/>
      </c>
      <c r="Q249" s="238" t="str">
        <f t="shared" si="29"/>
        <v/>
      </c>
      <c r="R249" s="238" t="str">
        <f t="shared" si="30"/>
        <v/>
      </c>
      <c r="S249" s="238" t="str">
        <f t="shared" si="34"/>
        <v/>
      </c>
      <c r="T249" s="401" t="str">
        <f t="shared" si="35"/>
        <v/>
      </c>
      <c r="U249" s="401" t="str">
        <f t="shared" si="31"/>
        <v/>
      </c>
      <c r="V249" s="394" t="str">
        <f t="shared" si="32"/>
        <v/>
      </c>
    </row>
    <row r="250" spans="1:22">
      <c r="A250" s="6">
        <v>238</v>
      </c>
      <c r="B250" s="239" t="str">
        <f>IF(OR(F250=0,F250=""),"",'DAFTAR PELAJAR'!B245)</f>
        <v/>
      </c>
      <c r="C250" s="240" t="str">
        <f>IF(OR(F250=0,F250=""),"",'DAFTAR PELAJAR'!C245)</f>
        <v/>
      </c>
      <c r="D250" s="245" t="str">
        <f>IF(OR(F250=0,F250=""),"",'DAFTAR PELAJAR'!D245)</f>
        <v/>
      </c>
      <c r="E250" s="240" t="str">
        <f>IF(OR(F250=0,F250=""),"",'DAFTAR PELAJAR'!E245)</f>
        <v/>
      </c>
      <c r="F250" s="242" t="str">
        <f>IF(OR('DAFTAR PELAJAR'!J245=0,'DAFTAR PELAJAR'!J245=""),"",'DAFTAR PELAJAR'!J245)</f>
        <v/>
      </c>
      <c r="G250" s="224" t="str">
        <f>IFERROR('RUMUSAN (PB)'!AC249,"")</f>
        <v/>
      </c>
      <c r="H250" s="140"/>
      <c r="I250" s="138"/>
      <c r="J250" s="138"/>
      <c r="K250" s="237" t="str">
        <f t="shared" si="27"/>
        <v/>
      </c>
      <c r="L250" s="185"/>
      <c r="M250" s="138"/>
      <c r="N250" s="186"/>
      <c r="O250" s="238" t="str">
        <f t="shared" si="28"/>
        <v/>
      </c>
      <c r="P250" s="238" t="str">
        <f t="shared" si="33"/>
        <v/>
      </c>
      <c r="Q250" s="238" t="str">
        <f t="shared" si="29"/>
        <v/>
      </c>
      <c r="R250" s="238" t="str">
        <f t="shared" si="30"/>
        <v/>
      </c>
      <c r="S250" s="238" t="str">
        <f t="shared" si="34"/>
        <v/>
      </c>
      <c r="T250" s="401" t="str">
        <f t="shared" si="35"/>
        <v/>
      </c>
      <c r="U250" s="401" t="str">
        <f t="shared" si="31"/>
        <v/>
      </c>
      <c r="V250" s="394" t="str">
        <f t="shared" si="32"/>
        <v/>
      </c>
    </row>
    <row r="251" spans="1:22">
      <c r="A251" s="6">
        <v>239</v>
      </c>
      <c r="B251" s="239" t="str">
        <f>IF(OR(F251=0,F251=""),"",'DAFTAR PELAJAR'!B246)</f>
        <v/>
      </c>
      <c r="C251" s="240" t="str">
        <f>IF(OR(F251=0,F251=""),"",'DAFTAR PELAJAR'!C246)</f>
        <v/>
      </c>
      <c r="D251" s="245" t="str">
        <f>IF(OR(F251=0,F251=""),"",'DAFTAR PELAJAR'!D246)</f>
        <v/>
      </c>
      <c r="E251" s="240" t="str">
        <f>IF(OR(F251=0,F251=""),"",'DAFTAR PELAJAR'!E246)</f>
        <v/>
      </c>
      <c r="F251" s="242" t="str">
        <f>IF(OR('DAFTAR PELAJAR'!J246=0,'DAFTAR PELAJAR'!J246=""),"",'DAFTAR PELAJAR'!J246)</f>
        <v/>
      </c>
      <c r="G251" s="224" t="str">
        <f>IFERROR('RUMUSAN (PB)'!AC250,"")</f>
        <v/>
      </c>
      <c r="H251" s="140"/>
      <c r="I251" s="138"/>
      <c r="J251" s="138"/>
      <c r="K251" s="237" t="str">
        <f t="shared" si="27"/>
        <v/>
      </c>
      <c r="L251" s="185"/>
      <c r="M251" s="138"/>
      <c r="N251" s="186"/>
      <c r="O251" s="238" t="str">
        <f t="shared" si="28"/>
        <v/>
      </c>
      <c r="P251" s="238" t="str">
        <f t="shared" si="33"/>
        <v/>
      </c>
      <c r="Q251" s="238" t="str">
        <f t="shared" si="29"/>
        <v/>
      </c>
      <c r="R251" s="238" t="str">
        <f t="shared" si="30"/>
        <v/>
      </c>
      <c r="S251" s="238" t="str">
        <f t="shared" si="34"/>
        <v/>
      </c>
      <c r="T251" s="401" t="str">
        <f t="shared" si="35"/>
        <v/>
      </c>
      <c r="U251" s="401" t="str">
        <f t="shared" si="31"/>
        <v/>
      </c>
      <c r="V251" s="394" t="str">
        <f t="shared" si="32"/>
        <v/>
      </c>
    </row>
    <row r="252" spans="1:22">
      <c r="A252" s="6">
        <v>240</v>
      </c>
      <c r="B252" s="239" t="str">
        <f>IF(OR(F252=0,F252=""),"",'DAFTAR PELAJAR'!B247)</f>
        <v/>
      </c>
      <c r="C252" s="240" t="str">
        <f>IF(OR(F252=0,F252=""),"",'DAFTAR PELAJAR'!C247)</f>
        <v/>
      </c>
      <c r="D252" s="245" t="str">
        <f>IF(OR(F252=0,F252=""),"",'DAFTAR PELAJAR'!D247)</f>
        <v/>
      </c>
      <c r="E252" s="240" t="str">
        <f>IF(OR(F252=0,F252=""),"",'DAFTAR PELAJAR'!E247)</f>
        <v/>
      </c>
      <c r="F252" s="242" t="str">
        <f>IF(OR('DAFTAR PELAJAR'!J247=0,'DAFTAR PELAJAR'!J247=""),"",'DAFTAR PELAJAR'!J247)</f>
        <v/>
      </c>
      <c r="G252" s="224" t="str">
        <f>IFERROR('RUMUSAN (PB)'!AC251,"")</f>
        <v/>
      </c>
      <c r="H252" s="140"/>
      <c r="I252" s="138"/>
      <c r="J252" s="138"/>
      <c r="K252" s="237" t="str">
        <f t="shared" si="27"/>
        <v/>
      </c>
      <c r="L252" s="185"/>
      <c r="M252" s="138"/>
      <c r="N252" s="186"/>
      <c r="O252" s="238" t="str">
        <f t="shared" si="28"/>
        <v/>
      </c>
      <c r="P252" s="238" t="str">
        <f t="shared" si="33"/>
        <v/>
      </c>
      <c r="Q252" s="238" t="str">
        <f t="shared" si="29"/>
        <v/>
      </c>
      <c r="R252" s="238" t="str">
        <f t="shared" si="30"/>
        <v/>
      </c>
      <c r="S252" s="238" t="str">
        <f t="shared" si="34"/>
        <v/>
      </c>
      <c r="T252" s="401" t="str">
        <f t="shared" si="35"/>
        <v/>
      </c>
      <c r="U252" s="401" t="str">
        <f t="shared" si="31"/>
        <v/>
      </c>
      <c r="V252" s="394" t="str">
        <f t="shared" si="32"/>
        <v/>
      </c>
    </row>
    <row r="253" spans="1:22">
      <c r="A253" s="6">
        <v>241</v>
      </c>
      <c r="B253" s="239" t="str">
        <f>IF(OR(F253=0,F253=""),"",'DAFTAR PELAJAR'!B248)</f>
        <v/>
      </c>
      <c r="C253" s="240" t="str">
        <f>IF(OR(F253=0,F253=""),"",'DAFTAR PELAJAR'!C248)</f>
        <v/>
      </c>
      <c r="D253" s="245" t="str">
        <f>IF(OR(F253=0,F253=""),"",'DAFTAR PELAJAR'!D248)</f>
        <v/>
      </c>
      <c r="E253" s="240" t="str">
        <f>IF(OR(F253=0,F253=""),"",'DAFTAR PELAJAR'!E248)</f>
        <v/>
      </c>
      <c r="F253" s="242" t="str">
        <f>IF(OR('DAFTAR PELAJAR'!J248=0,'DAFTAR PELAJAR'!J248=""),"",'DAFTAR PELAJAR'!J248)</f>
        <v/>
      </c>
      <c r="G253" s="224" t="str">
        <f>IFERROR('RUMUSAN (PB)'!AC252,"")</f>
        <v/>
      </c>
      <c r="H253" s="140"/>
      <c r="I253" s="138"/>
      <c r="J253" s="138"/>
      <c r="K253" s="237" t="str">
        <f t="shared" si="27"/>
        <v/>
      </c>
      <c r="L253" s="185"/>
      <c r="M253" s="138"/>
      <c r="N253" s="186"/>
      <c r="O253" s="238" t="str">
        <f t="shared" si="28"/>
        <v/>
      </c>
      <c r="P253" s="238" t="str">
        <f t="shared" si="33"/>
        <v/>
      </c>
      <c r="Q253" s="238" t="str">
        <f t="shared" si="29"/>
        <v/>
      </c>
      <c r="R253" s="238" t="str">
        <f t="shared" si="30"/>
        <v/>
      </c>
      <c r="S253" s="238" t="str">
        <f t="shared" si="34"/>
        <v/>
      </c>
      <c r="T253" s="401" t="str">
        <f t="shared" si="35"/>
        <v/>
      </c>
      <c r="U253" s="401" t="str">
        <f t="shared" si="31"/>
        <v/>
      </c>
      <c r="V253" s="394" t="str">
        <f t="shared" si="32"/>
        <v/>
      </c>
    </row>
    <row r="254" spans="1:22">
      <c r="A254" s="6">
        <v>242</v>
      </c>
      <c r="B254" s="239" t="str">
        <f>IF(OR(F254=0,F254=""),"",'DAFTAR PELAJAR'!B249)</f>
        <v/>
      </c>
      <c r="C254" s="240" t="str">
        <f>IF(OR(F254=0,F254=""),"",'DAFTAR PELAJAR'!C249)</f>
        <v/>
      </c>
      <c r="D254" s="245" t="str">
        <f>IF(OR(F254=0,F254=""),"",'DAFTAR PELAJAR'!D249)</f>
        <v/>
      </c>
      <c r="E254" s="240" t="str">
        <f>IF(OR(F254=0,F254=""),"",'DAFTAR PELAJAR'!E249)</f>
        <v/>
      </c>
      <c r="F254" s="242" t="str">
        <f>IF(OR('DAFTAR PELAJAR'!J249=0,'DAFTAR PELAJAR'!J249=""),"",'DAFTAR PELAJAR'!J249)</f>
        <v/>
      </c>
      <c r="G254" s="224" t="str">
        <f>IFERROR('RUMUSAN (PB)'!AC253,"")</f>
        <v/>
      </c>
      <c r="H254" s="140"/>
      <c r="I254" s="138"/>
      <c r="J254" s="138"/>
      <c r="K254" s="237" t="str">
        <f t="shared" si="27"/>
        <v/>
      </c>
      <c r="L254" s="185"/>
      <c r="M254" s="138"/>
      <c r="N254" s="186"/>
      <c r="O254" s="238" t="str">
        <f t="shared" si="28"/>
        <v/>
      </c>
      <c r="P254" s="238" t="str">
        <f t="shared" si="33"/>
        <v/>
      </c>
      <c r="Q254" s="238" t="str">
        <f t="shared" si="29"/>
        <v/>
      </c>
      <c r="R254" s="238" t="str">
        <f t="shared" si="30"/>
        <v/>
      </c>
      <c r="S254" s="238" t="str">
        <f t="shared" si="34"/>
        <v/>
      </c>
      <c r="T254" s="401" t="str">
        <f t="shared" si="35"/>
        <v/>
      </c>
      <c r="U254" s="401" t="str">
        <f t="shared" si="31"/>
        <v/>
      </c>
      <c r="V254" s="394" t="str">
        <f t="shared" si="32"/>
        <v/>
      </c>
    </row>
    <row r="255" spans="1:22">
      <c r="A255" s="6">
        <v>243</v>
      </c>
      <c r="B255" s="239" t="str">
        <f>IF(OR(F255=0,F255=""),"",'DAFTAR PELAJAR'!B250)</f>
        <v/>
      </c>
      <c r="C255" s="240" t="str">
        <f>IF(OR(F255=0,F255=""),"",'DAFTAR PELAJAR'!C250)</f>
        <v/>
      </c>
      <c r="D255" s="245" t="str">
        <f>IF(OR(F255=0,F255=""),"",'DAFTAR PELAJAR'!D250)</f>
        <v/>
      </c>
      <c r="E255" s="240" t="str">
        <f>IF(OR(F255=0,F255=""),"",'DAFTAR PELAJAR'!E250)</f>
        <v/>
      </c>
      <c r="F255" s="242" t="str">
        <f>IF(OR('DAFTAR PELAJAR'!J250=0,'DAFTAR PELAJAR'!J250=""),"",'DAFTAR PELAJAR'!J250)</f>
        <v/>
      </c>
      <c r="G255" s="224" t="str">
        <f>IFERROR('RUMUSAN (PB)'!AC254,"")</f>
        <v/>
      </c>
      <c r="H255" s="140"/>
      <c r="I255" s="138"/>
      <c r="J255" s="138"/>
      <c r="K255" s="237" t="str">
        <f t="shared" si="27"/>
        <v/>
      </c>
      <c r="L255" s="185"/>
      <c r="M255" s="138"/>
      <c r="N255" s="186"/>
      <c r="O255" s="238" t="str">
        <f t="shared" si="28"/>
        <v/>
      </c>
      <c r="P255" s="238" t="str">
        <f t="shared" si="33"/>
        <v/>
      </c>
      <c r="Q255" s="238" t="str">
        <f t="shared" si="29"/>
        <v/>
      </c>
      <c r="R255" s="238" t="str">
        <f t="shared" si="30"/>
        <v/>
      </c>
      <c r="S255" s="238" t="str">
        <f t="shared" si="34"/>
        <v/>
      </c>
      <c r="T255" s="401" t="str">
        <f t="shared" si="35"/>
        <v/>
      </c>
      <c r="U255" s="401" t="str">
        <f t="shared" si="31"/>
        <v/>
      </c>
      <c r="V255" s="394" t="str">
        <f t="shared" si="32"/>
        <v/>
      </c>
    </row>
    <row r="256" spans="1:22">
      <c r="A256" s="6">
        <v>244</v>
      </c>
      <c r="B256" s="239" t="str">
        <f>IF(OR(F256=0,F256=""),"",'DAFTAR PELAJAR'!B251)</f>
        <v/>
      </c>
      <c r="C256" s="240" t="str">
        <f>IF(OR(F256=0,F256=""),"",'DAFTAR PELAJAR'!C251)</f>
        <v/>
      </c>
      <c r="D256" s="245" t="str">
        <f>IF(OR(F256=0,F256=""),"",'DAFTAR PELAJAR'!D251)</f>
        <v/>
      </c>
      <c r="E256" s="240" t="str">
        <f>IF(OR(F256=0,F256=""),"",'DAFTAR PELAJAR'!E251)</f>
        <v/>
      </c>
      <c r="F256" s="242" t="str">
        <f>IF(OR('DAFTAR PELAJAR'!J251=0,'DAFTAR PELAJAR'!J251=""),"",'DAFTAR PELAJAR'!J251)</f>
        <v/>
      </c>
      <c r="G256" s="224" t="str">
        <f>IFERROR('RUMUSAN (PB)'!AC255,"")</f>
        <v/>
      </c>
      <c r="H256" s="140"/>
      <c r="I256" s="138"/>
      <c r="J256" s="138"/>
      <c r="K256" s="237" t="str">
        <f t="shared" si="27"/>
        <v/>
      </c>
      <c r="L256" s="185"/>
      <c r="M256" s="138"/>
      <c r="N256" s="186"/>
      <c r="O256" s="238" t="str">
        <f t="shared" si="28"/>
        <v/>
      </c>
      <c r="P256" s="238" t="str">
        <f t="shared" si="33"/>
        <v/>
      </c>
      <c r="Q256" s="238" t="str">
        <f t="shared" si="29"/>
        <v/>
      </c>
      <c r="R256" s="238" t="str">
        <f t="shared" si="30"/>
        <v/>
      </c>
      <c r="S256" s="238" t="str">
        <f t="shared" si="34"/>
        <v/>
      </c>
      <c r="T256" s="401" t="str">
        <f t="shared" si="35"/>
        <v/>
      </c>
      <c r="U256" s="401" t="str">
        <f t="shared" si="31"/>
        <v/>
      </c>
      <c r="V256" s="394" t="str">
        <f t="shared" si="32"/>
        <v/>
      </c>
    </row>
    <row r="257" spans="1:34">
      <c r="A257" s="6">
        <v>245</v>
      </c>
      <c r="B257" s="239" t="str">
        <f>IF(OR(F257=0,F257=""),"",'DAFTAR PELAJAR'!B252)</f>
        <v/>
      </c>
      <c r="C257" s="240" t="str">
        <f>IF(OR(F257=0,F257=""),"",'DAFTAR PELAJAR'!C252)</f>
        <v/>
      </c>
      <c r="D257" s="245" t="str">
        <f>IF(OR(F257=0,F257=""),"",'DAFTAR PELAJAR'!D252)</f>
        <v/>
      </c>
      <c r="E257" s="240" t="str">
        <f>IF(OR(F257=0,F257=""),"",'DAFTAR PELAJAR'!E252)</f>
        <v/>
      </c>
      <c r="F257" s="242" t="str">
        <f>IF(OR('DAFTAR PELAJAR'!J252=0,'DAFTAR PELAJAR'!J252=""),"",'DAFTAR PELAJAR'!J252)</f>
        <v/>
      </c>
      <c r="G257" s="224" t="str">
        <f>IFERROR('RUMUSAN (PB)'!AC256,"")</f>
        <v/>
      </c>
      <c r="H257" s="140"/>
      <c r="I257" s="138"/>
      <c r="J257" s="138"/>
      <c r="K257" s="237" t="str">
        <f t="shared" si="27"/>
        <v/>
      </c>
      <c r="L257" s="185"/>
      <c r="M257" s="138"/>
      <c r="N257" s="186"/>
      <c r="O257" s="238" t="str">
        <f t="shared" si="28"/>
        <v/>
      </c>
      <c r="P257" s="238" t="str">
        <f t="shared" si="33"/>
        <v/>
      </c>
      <c r="Q257" s="238" t="str">
        <f t="shared" si="29"/>
        <v/>
      </c>
      <c r="R257" s="238" t="str">
        <f t="shared" si="30"/>
        <v/>
      </c>
      <c r="S257" s="238" t="str">
        <f t="shared" si="34"/>
        <v/>
      </c>
      <c r="T257" s="401" t="str">
        <f t="shared" si="35"/>
        <v/>
      </c>
      <c r="U257" s="401" t="str">
        <f t="shared" si="31"/>
        <v/>
      </c>
      <c r="V257" s="394" t="str">
        <f t="shared" si="32"/>
        <v/>
      </c>
    </row>
    <row r="258" spans="1:34">
      <c r="A258" s="6">
        <v>246</v>
      </c>
      <c r="B258" s="239" t="str">
        <f>IF(OR(F258=0,F258=""),"",'DAFTAR PELAJAR'!B253)</f>
        <v/>
      </c>
      <c r="C258" s="240" t="str">
        <f>IF(OR(F258=0,F258=""),"",'DAFTAR PELAJAR'!C253)</f>
        <v/>
      </c>
      <c r="D258" s="245" t="str">
        <f>IF(OR(F258=0,F258=""),"",'DAFTAR PELAJAR'!D253)</f>
        <v/>
      </c>
      <c r="E258" s="240" t="str">
        <f>IF(OR(F258=0,F258=""),"",'DAFTAR PELAJAR'!E253)</f>
        <v/>
      </c>
      <c r="F258" s="242" t="str">
        <f>IF(OR('DAFTAR PELAJAR'!J253=0,'DAFTAR PELAJAR'!J253=""),"",'DAFTAR PELAJAR'!J253)</f>
        <v/>
      </c>
      <c r="G258" s="224" t="str">
        <f>IFERROR('RUMUSAN (PB)'!AC257,"")</f>
        <v/>
      </c>
      <c r="H258" s="140"/>
      <c r="I258" s="138"/>
      <c r="J258" s="138"/>
      <c r="K258" s="237" t="str">
        <f t="shared" si="27"/>
        <v/>
      </c>
      <c r="L258" s="185"/>
      <c r="M258" s="138"/>
      <c r="N258" s="186"/>
      <c r="O258" s="238" t="str">
        <f t="shared" si="28"/>
        <v/>
      </c>
      <c r="P258" s="238" t="str">
        <f t="shared" si="33"/>
        <v/>
      </c>
      <c r="Q258" s="238" t="str">
        <f t="shared" si="29"/>
        <v/>
      </c>
      <c r="R258" s="238" t="str">
        <f t="shared" si="30"/>
        <v/>
      </c>
      <c r="S258" s="238" t="str">
        <f t="shared" si="34"/>
        <v/>
      </c>
      <c r="T258" s="401" t="str">
        <f t="shared" si="35"/>
        <v/>
      </c>
      <c r="U258" s="401" t="str">
        <f t="shared" si="31"/>
        <v/>
      </c>
      <c r="V258" s="394" t="str">
        <f t="shared" si="32"/>
        <v/>
      </c>
    </row>
    <row r="259" spans="1:34">
      <c r="A259" s="6">
        <v>247</v>
      </c>
      <c r="B259" s="239" t="str">
        <f>IF(OR(F259=0,F259=""),"",'DAFTAR PELAJAR'!B254)</f>
        <v/>
      </c>
      <c r="C259" s="240" t="str">
        <f>IF(OR(F259=0,F259=""),"",'DAFTAR PELAJAR'!C254)</f>
        <v/>
      </c>
      <c r="D259" s="245" t="str">
        <f>IF(OR(F259=0,F259=""),"",'DAFTAR PELAJAR'!D254)</f>
        <v/>
      </c>
      <c r="E259" s="240" t="str">
        <f>IF(OR(F259=0,F259=""),"",'DAFTAR PELAJAR'!E254)</f>
        <v/>
      </c>
      <c r="F259" s="242" t="str">
        <f>IF(OR('DAFTAR PELAJAR'!J254=0,'DAFTAR PELAJAR'!J254=""),"",'DAFTAR PELAJAR'!J254)</f>
        <v/>
      </c>
      <c r="G259" s="224" t="str">
        <f>IFERROR('RUMUSAN (PB)'!AC258,"")</f>
        <v/>
      </c>
      <c r="H259" s="140"/>
      <c r="I259" s="138"/>
      <c r="J259" s="138"/>
      <c r="K259" s="237" t="str">
        <f t="shared" si="27"/>
        <v/>
      </c>
      <c r="L259" s="185"/>
      <c r="M259" s="138"/>
      <c r="N259" s="186"/>
      <c r="O259" s="238" t="str">
        <f t="shared" si="28"/>
        <v/>
      </c>
      <c r="P259" s="238" t="str">
        <f t="shared" si="33"/>
        <v/>
      </c>
      <c r="Q259" s="238" t="str">
        <f t="shared" si="29"/>
        <v/>
      </c>
      <c r="R259" s="238" t="str">
        <f t="shared" si="30"/>
        <v/>
      </c>
      <c r="S259" s="238" t="str">
        <f t="shared" si="34"/>
        <v/>
      </c>
      <c r="T259" s="401" t="str">
        <f t="shared" si="35"/>
        <v/>
      </c>
      <c r="U259" s="401" t="str">
        <f t="shared" si="31"/>
        <v/>
      </c>
      <c r="V259" s="394" t="str">
        <f t="shared" si="32"/>
        <v/>
      </c>
    </row>
    <row r="260" spans="1:34">
      <c r="A260" s="6">
        <v>248</v>
      </c>
      <c r="B260" s="239" t="str">
        <f>IF(OR(F260=0,F260=""),"",'DAFTAR PELAJAR'!B255)</f>
        <v/>
      </c>
      <c r="C260" s="240" t="str">
        <f>IF(OR(F260=0,F260=""),"",'DAFTAR PELAJAR'!C255)</f>
        <v/>
      </c>
      <c r="D260" s="245" t="str">
        <f>IF(OR(F260=0,F260=""),"",'DAFTAR PELAJAR'!D255)</f>
        <v/>
      </c>
      <c r="E260" s="240" t="str">
        <f>IF(OR(F260=0,F260=""),"",'DAFTAR PELAJAR'!E255)</f>
        <v/>
      </c>
      <c r="F260" s="242" t="str">
        <f>IF(OR('DAFTAR PELAJAR'!J255=0,'DAFTAR PELAJAR'!J255=""),"",'DAFTAR PELAJAR'!J255)</f>
        <v/>
      </c>
      <c r="G260" s="224" t="str">
        <f>IFERROR('RUMUSAN (PB)'!AC259,"")</f>
        <v/>
      </c>
      <c r="H260" s="140"/>
      <c r="I260" s="138"/>
      <c r="J260" s="138"/>
      <c r="K260" s="237" t="str">
        <f t="shared" si="27"/>
        <v/>
      </c>
      <c r="L260" s="185"/>
      <c r="M260" s="138"/>
      <c r="N260" s="186"/>
      <c r="O260" s="238" t="str">
        <f t="shared" si="28"/>
        <v/>
      </c>
      <c r="P260" s="238" t="str">
        <f t="shared" si="33"/>
        <v/>
      </c>
      <c r="Q260" s="238" t="str">
        <f t="shared" si="29"/>
        <v/>
      </c>
      <c r="R260" s="238" t="str">
        <f t="shared" si="30"/>
        <v/>
      </c>
      <c r="S260" s="238" t="str">
        <f t="shared" si="34"/>
        <v/>
      </c>
      <c r="T260" s="401" t="str">
        <f t="shared" si="35"/>
        <v/>
      </c>
      <c r="U260" s="401" t="str">
        <f t="shared" si="31"/>
        <v/>
      </c>
      <c r="V260" s="394" t="str">
        <f t="shared" si="32"/>
        <v/>
      </c>
    </row>
    <row r="261" spans="1:34">
      <c r="A261" s="6">
        <v>249</v>
      </c>
      <c r="B261" s="239" t="str">
        <f>IF(OR(F261=0,F261=""),"",'DAFTAR PELAJAR'!B256)</f>
        <v/>
      </c>
      <c r="C261" s="240" t="str">
        <f>IF(OR(F261=0,F261=""),"",'DAFTAR PELAJAR'!C256)</f>
        <v/>
      </c>
      <c r="D261" s="245" t="str">
        <f>IF(OR(F261=0,F261=""),"",'DAFTAR PELAJAR'!D256)</f>
        <v/>
      </c>
      <c r="E261" s="240" t="str">
        <f>IF(OR(F261=0,F261=""),"",'DAFTAR PELAJAR'!E256)</f>
        <v/>
      </c>
      <c r="F261" s="242" t="str">
        <f>IF(OR('DAFTAR PELAJAR'!J256=0,'DAFTAR PELAJAR'!J256=""),"",'DAFTAR PELAJAR'!J256)</f>
        <v/>
      </c>
      <c r="G261" s="224" t="str">
        <f>IFERROR('RUMUSAN (PB)'!AC260,"")</f>
        <v/>
      </c>
      <c r="H261" s="140"/>
      <c r="I261" s="138"/>
      <c r="J261" s="138"/>
      <c r="K261" s="237" t="str">
        <f t="shared" si="27"/>
        <v/>
      </c>
      <c r="L261" s="185"/>
      <c r="M261" s="138"/>
      <c r="N261" s="186"/>
      <c r="O261" s="238" t="str">
        <f t="shared" si="28"/>
        <v/>
      </c>
      <c r="P261" s="238" t="str">
        <f t="shared" si="33"/>
        <v/>
      </c>
      <c r="Q261" s="238" t="str">
        <f t="shared" si="29"/>
        <v/>
      </c>
      <c r="R261" s="238" t="str">
        <f t="shared" si="30"/>
        <v/>
      </c>
      <c r="S261" s="238" t="str">
        <f t="shared" si="34"/>
        <v/>
      </c>
      <c r="T261" s="401" t="str">
        <f t="shared" si="35"/>
        <v/>
      </c>
      <c r="U261" s="401" t="str">
        <f t="shared" si="31"/>
        <v/>
      </c>
      <c r="V261" s="394" t="str">
        <f t="shared" si="32"/>
        <v/>
      </c>
    </row>
    <row r="262" spans="1:34" ht="16.5" thickBot="1">
      <c r="A262" s="8">
        <v>250</v>
      </c>
      <c r="B262" s="246" t="str">
        <f>IF(OR(F262=0,F262=""),"",'DAFTAR PELAJAR'!B257)</f>
        <v/>
      </c>
      <c r="C262" s="247" t="str">
        <f>IF(OR(F262=0,F262=""),"",'DAFTAR PELAJAR'!C257)</f>
        <v/>
      </c>
      <c r="D262" s="248" t="str">
        <f>IF(OR(F262=0,F262=""),"",'DAFTAR PELAJAR'!D257)</f>
        <v/>
      </c>
      <c r="E262" s="247" t="str">
        <f>IF(OR(F262=0,F262=""),"",'DAFTAR PELAJAR'!E257)</f>
        <v/>
      </c>
      <c r="F262" s="249" t="str">
        <f>IF(OR('DAFTAR PELAJAR'!J257=0,'DAFTAR PELAJAR'!J257=""),"",'DAFTAR PELAJAR'!J257)</f>
        <v/>
      </c>
      <c r="G262" s="250" t="str">
        <f>IFERROR('RUMUSAN (PB)'!AC261,"")</f>
        <v/>
      </c>
      <c r="H262" s="143"/>
      <c r="I262" s="142"/>
      <c r="J262" s="142"/>
      <c r="K262" s="251" t="str">
        <f t="shared" si="27"/>
        <v/>
      </c>
      <c r="L262" s="188"/>
      <c r="M262" s="142"/>
      <c r="N262" s="187"/>
      <c r="O262" s="252" t="str">
        <f t="shared" si="28"/>
        <v/>
      </c>
      <c r="P262" s="252" t="str">
        <f t="shared" si="33"/>
        <v/>
      </c>
      <c r="Q262" s="252" t="str">
        <f t="shared" si="29"/>
        <v/>
      </c>
      <c r="R262" s="252" t="str">
        <f t="shared" si="30"/>
        <v/>
      </c>
      <c r="S262" s="252" t="str">
        <f t="shared" si="34"/>
        <v/>
      </c>
      <c r="T262" s="402" t="str">
        <f t="shared" si="35"/>
        <v/>
      </c>
      <c r="U262" s="402" t="str">
        <f t="shared" si="31"/>
        <v/>
      </c>
      <c r="V262" s="403" t="str">
        <f t="shared" si="32"/>
        <v/>
      </c>
    </row>
    <row r="263" spans="1:34" s="257" customFormat="1" ht="7.9" customHeight="1" thickBot="1">
      <c r="A263" s="346"/>
      <c r="B263" s="253"/>
      <c r="C263" s="159"/>
      <c r="D263" s="254"/>
      <c r="E263" s="159"/>
      <c r="F263" s="159"/>
      <c r="G263" s="159"/>
      <c r="H263" s="159"/>
      <c r="I263" s="159"/>
      <c r="J263" s="159"/>
      <c r="K263" s="255"/>
      <c r="L263" s="159"/>
      <c r="M263" s="159"/>
      <c r="N263" s="159"/>
      <c r="O263" s="256"/>
      <c r="P263" s="256"/>
      <c r="Q263" s="256"/>
      <c r="R263" s="256"/>
      <c r="S263" s="256"/>
      <c r="T263" s="399"/>
      <c r="U263" s="399"/>
      <c r="V263" s="399"/>
    </row>
    <row r="264" spans="1:34" s="257" customFormat="1" ht="33.6" customHeight="1">
      <c r="A264" s="48"/>
      <c r="B264" s="779" t="s">
        <v>154</v>
      </c>
      <c r="C264" s="780"/>
      <c r="D264" s="780"/>
      <c r="E264" s="780"/>
      <c r="F264" s="781"/>
      <c r="G264" s="159"/>
      <c r="H264" s="146" t="str">
        <f>IFERROR(AVERAGE(H13:H262),"")</f>
        <v/>
      </c>
      <c r="I264" s="147" t="str">
        <f>IFERROR(AVERAGE(I13:I262),"")</f>
        <v/>
      </c>
      <c r="J264" s="148" t="str">
        <f>IFERROR(AVERAGE(J13:J262),"")</f>
        <v/>
      </c>
      <c r="K264" s="255"/>
      <c r="L264" s="146" t="str">
        <f>IFERROR(AVERAGE(L13:L262),"")</f>
        <v/>
      </c>
      <c r="M264" s="147" t="str">
        <f>IFERROR(AVERAGE(M13:M262),"")</f>
        <v/>
      </c>
      <c r="N264" s="148" t="str">
        <f>IFERROR(AVERAGE(N13:N262),"")</f>
        <v/>
      </c>
      <c r="O264" s="256"/>
      <c r="P264" s="146" t="str">
        <f>IFERROR(AVERAGE(P13:P262),"")</f>
        <v/>
      </c>
      <c r="Q264" s="147" t="str">
        <f>IFERROR(AVERAGE(Q13:Q262),"")</f>
        <v/>
      </c>
      <c r="R264" s="148" t="str">
        <f>IFERROR(AVERAGE(R13:R262),"")</f>
        <v/>
      </c>
      <c r="S264" s="256"/>
      <c r="T264" s="399"/>
      <c r="U264" s="399"/>
      <c r="V264" s="399"/>
    </row>
    <row r="265" spans="1:34" ht="30" customHeight="1">
      <c r="A265" s="380"/>
      <c r="B265" s="748" t="s">
        <v>54</v>
      </c>
      <c r="C265" s="749"/>
      <c r="D265" s="749"/>
      <c r="E265" s="749"/>
      <c r="F265" s="750"/>
      <c r="G265" s="159">
        <f>COUNTIF(F13:F262,1)</f>
        <v>128</v>
      </c>
      <c r="H265" s="408" t="str">
        <f>IF(COUNT(H13:H262)=0,"",COUNT(H13:H262))</f>
        <v/>
      </c>
      <c r="I265" s="409" t="str">
        <f>IF(COUNT(I13:I262)=0,"",COUNT(I13:I262))</f>
        <v/>
      </c>
      <c r="J265" s="410" t="str">
        <f>IF(COUNT(J13:J262)=0,"",COUNT(J13:J262))</f>
        <v/>
      </c>
      <c r="K265" s="751" t="str">
        <f>IF(K266="","",K266/COUNT(K12:K261)%)</f>
        <v/>
      </c>
      <c r="L265" s="408" t="str">
        <f>IF(COUNT(L13:L262)=0,"",COUNT(L13:L262))</f>
        <v/>
      </c>
      <c r="M265" s="409" t="str">
        <f>IF(COUNT(M13:M262)=0,"",COUNT(M13:M262))</f>
        <v/>
      </c>
      <c r="N265" s="410" t="str">
        <f>IF(COUNT(N13:N262)=0,"",COUNT(N13:N262))</f>
        <v/>
      </c>
      <c r="O265" s="411"/>
      <c r="P265" s="412" t="str">
        <f>IF(COUNT(P13:P262)=0,"",COUNT(P13:P262))</f>
        <v/>
      </c>
      <c r="Q265" s="413" t="str">
        <f>IF(COUNT(Q13:Q262)=0,"",COUNT(Q13:Q262))</f>
        <v/>
      </c>
      <c r="R265" s="414" t="str">
        <f>IF(COUNT(R13:R262)=0,"",COUNT(R13:R262))</f>
        <v/>
      </c>
      <c r="S265" s="159"/>
      <c r="T265" s="404"/>
      <c r="U265" s="404"/>
      <c r="V265" s="404"/>
      <c r="W265" s="346"/>
      <c r="X265" s="346"/>
      <c r="Y265" s="346"/>
      <c r="Z265" s="346"/>
      <c r="AA265" s="346"/>
      <c r="AB265" s="346"/>
      <c r="AC265" s="346"/>
      <c r="AD265" s="346"/>
      <c r="AE265" s="346"/>
      <c r="AF265" s="346"/>
      <c r="AG265" s="346"/>
      <c r="AH265" s="346"/>
    </row>
    <row r="266" spans="1:34" ht="30" customHeight="1">
      <c r="A266" s="49"/>
      <c r="B266" s="748" t="s">
        <v>163</v>
      </c>
      <c r="C266" s="749"/>
      <c r="D266" s="749"/>
      <c r="E266" s="749"/>
      <c r="F266" s="750"/>
      <c r="G266" s="189"/>
      <c r="H266" s="415" t="str">
        <f>IF(COUNTIF(H13:H262,"&gt;=50")=0,"",COUNTIF(H13:H262,"&gt;=50"))</f>
        <v/>
      </c>
      <c r="I266" s="416" t="str">
        <f>IF(COUNTIF(I13:I262,"&gt;=50")=0,"",COUNTIF(I13:I262,"&gt;=50"))</f>
        <v/>
      </c>
      <c r="J266" s="417" t="str">
        <f>IF(COUNTIF(J13:J262,"&gt;=50")=0,"",COUNTIF(J13:J262,"&gt;=50"))</f>
        <v/>
      </c>
      <c r="K266" s="751"/>
      <c r="L266" s="415" t="str">
        <f>IF(COUNTIF(L13:L262,"&gt;=50")=0,"",COUNTIF(L13:L262,"&gt;=50"))</f>
        <v/>
      </c>
      <c r="M266" s="416" t="str">
        <f>IF(COUNTIF(M13:M262,"&gt;=50")=0,"",COUNTIF(M13:M262,"&gt;=50"))</f>
        <v/>
      </c>
      <c r="N266" s="417" t="str">
        <f>IF(COUNTIF(N13:N262,"&gt;=50")=0,"",COUNTIF(N13:N262,"&gt;=50"))</f>
        <v/>
      </c>
      <c r="O266" s="418"/>
      <c r="P266" s="415" t="str">
        <f>IFERROR(AVERAGE(H266,L266),"")</f>
        <v/>
      </c>
      <c r="Q266" s="416" t="str">
        <f t="shared" ref="Q266:R267" si="36">IFERROR(AVERAGE(I266,M266),"")</f>
        <v/>
      </c>
      <c r="R266" s="419" t="str">
        <f t="shared" si="36"/>
        <v/>
      </c>
      <c r="S266" s="190"/>
      <c r="T266" s="405"/>
      <c r="U266" s="405"/>
      <c r="V266" s="405"/>
      <c r="W266" s="258"/>
      <c r="X266" s="258"/>
      <c r="Y266" s="258"/>
      <c r="Z266" s="258"/>
      <c r="AA266" s="258"/>
      <c r="AB266" s="258"/>
      <c r="AC266" s="258"/>
      <c r="AD266" s="258"/>
      <c r="AE266" s="258"/>
      <c r="AF266" s="258"/>
      <c r="AG266" s="258"/>
      <c r="AH266" s="258"/>
    </row>
    <row r="267" spans="1:34" ht="30" customHeight="1" thickBot="1">
      <c r="A267" s="259"/>
      <c r="B267" s="745" t="s">
        <v>55</v>
      </c>
      <c r="C267" s="746"/>
      <c r="D267" s="746"/>
      <c r="E267" s="746"/>
      <c r="F267" s="747"/>
      <c r="G267" s="189"/>
      <c r="H267" s="420" t="str">
        <f>IF(H266="","",H266/H265%)</f>
        <v/>
      </c>
      <c r="I267" s="421" t="str">
        <f>IF(I266="","",I266/I265%)</f>
        <v/>
      </c>
      <c r="J267" s="422" t="str">
        <f>IF(J266="","",J266/J265%)</f>
        <v/>
      </c>
      <c r="K267" s="751"/>
      <c r="L267" s="420" t="str">
        <f>IF(L266="","",L266/L265%)</f>
        <v/>
      </c>
      <c r="M267" s="421" t="str">
        <f>IF(M266="","",M266/M265%)</f>
        <v/>
      </c>
      <c r="N267" s="422" t="str">
        <f>IF(N266="","",N266/N265%)</f>
        <v/>
      </c>
      <c r="O267" s="423" t="str">
        <f>IF(O266="","",O266/COUNT(O12:O261)%)</f>
        <v/>
      </c>
      <c r="P267" s="420" t="str">
        <f>IFERROR(AVERAGE(H267,L267),"")</f>
        <v/>
      </c>
      <c r="Q267" s="421" t="str">
        <f t="shared" si="36"/>
        <v/>
      </c>
      <c r="R267" s="422" t="str">
        <f t="shared" si="36"/>
        <v/>
      </c>
      <c r="S267" s="190" t="str">
        <f>IF(S266="","",S266/COUNT(S12:S261)%)</f>
        <v/>
      </c>
      <c r="T267" s="405" t="str">
        <f>IF(T266="","",T266/COUNT(T13:T261)%)</f>
        <v/>
      </c>
      <c r="U267" s="405" t="str">
        <f>IF(U266="","",U266/COUNT(U13:U261)%)</f>
        <v/>
      </c>
      <c r="V267" s="405" t="str">
        <f>IF(V266="","",V266/COUNT(V13:V261)%)</f>
        <v/>
      </c>
      <c r="W267" s="258" t="str">
        <f t="shared" ref="W267:AH267" si="37">IF(W266="","",W266/COUNT(W12:W261)%)</f>
        <v/>
      </c>
      <c r="X267" s="258" t="str">
        <f t="shared" si="37"/>
        <v/>
      </c>
      <c r="Y267" s="258" t="str">
        <f t="shared" si="37"/>
        <v/>
      </c>
      <c r="Z267" s="258" t="str">
        <f t="shared" si="37"/>
        <v/>
      </c>
      <c r="AA267" s="258" t="str">
        <f t="shared" si="37"/>
        <v/>
      </c>
      <c r="AB267" s="258" t="str">
        <f t="shared" si="37"/>
        <v/>
      </c>
      <c r="AC267" s="258" t="str">
        <f t="shared" si="37"/>
        <v/>
      </c>
      <c r="AD267" s="258" t="str">
        <f t="shared" si="37"/>
        <v/>
      </c>
      <c r="AE267" s="258" t="str">
        <f t="shared" si="37"/>
        <v/>
      </c>
      <c r="AF267" s="258" t="str">
        <f t="shared" si="37"/>
        <v/>
      </c>
      <c r="AG267" s="258" t="str">
        <f t="shared" si="37"/>
        <v/>
      </c>
      <c r="AH267" s="258" t="str">
        <f t="shared" si="37"/>
        <v/>
      </c>
    </row>
    <row r="268" spans="1:34">
      <c r="B268" s="131"/>
      <c r="C268" s="131"/>
      <c r="D268" s="131"/>
      <c r="E268" s="131"/>
      <c r="F268" s="131"/>
      <c r="G268" s="131"/>
      <c r="H268" s="131"/>
      <c r="I268" s="131"/>
      <c r="J268" s="131"/>
      <c r="L268" s="131"/>
      <c r="M268" s="131"/>
      <c r="N268" s="131"/>
      <c r="O268" s="133"/>
      <c r="P268" s="133"/>
      <c r="Q268" s="133"/>
      <c r="R268" s="133"/>
      <c r="S268" s="133"/>
      <c r="T268" s="392"/>
      <c r="U268" s="392"/>
      <c r="V268" s="392"/>
    </row>
    <row r="269" spans="1:34" hidden="1">
      <c r="B269" s="131" t="s">
        <v>56</v>
      </c>
      <c r="C269" s="131"/>
      <c r="D269" s="131"/>
      <c r="E269" s="131"/>
      <c r="F269" s="131"/>
      <c r="G269" s="131"/>
      <c r="H269" s="131"/>
      <c r="I269" s="131"/>
      <c r="J269" s="131"/>
      <c r="L269" s="131"/>
      <c r="M269" s="131"/>
      <c r="N269" s="131"/>
      <c r="O269" s="133"/>
      <c r="P269" s="133"/>
      <c r="Q269" s="133"/>
      <c r="R269" s="133"/>
      <c r="S269" s="133"/>
      <c r="T269" s="392"/>
      <c r="U269" s="392"/>
      <c r="V269" s="392"/>
    </row>
    <row r="270" spans="1:34" hidden="1">
      <c r="B270" s="131"/>
      <c r="C270" s="131"/>
      <c r="D270" s="131"/>
      <c r="E270" s="131"/>
      <c r="F270" s="131"/>
      <c r="G270" s="131"/>
      <c r="H270" s="131"/>
      <c r="I270" s="131"/>
      <c r="J270" s="131"/>
      <c r="L270" s="131"/>
      <c r="M270" s="131"/>
      <c r="N270" s="131"/>
      <c r="O270" s="133"/>
      <c r="P270" s="133"/>
      <c r="Q270" s="133"/>
      <c r="R270" s="133"/>
      <c r="S270" s="133"/>
      <c r="T270" s="392"/>
      <c r="U270" s="392"/>
      <c r="V270" s="392"/>
    </row>
    <row r="271" spans="1:34" hidden="1">
      <c r="B271" s="133" t="s">
        <v>22</v>
      </c>
      <c r="C271" s="260" t="e">
        <f>COUNTIFS(#REF!,"A")</f>
        <v>#REF!</v>
      </c>
      <c r="D271" s="131"/>
      <c r="E271" s="131"/>
      <c r="F271" s="131"/>
      <c r="G271" s="131"/>
      <c r="H271" s="131"/>
      <c r="I271" s="131"/>
      <c r="J271" s="131"/>
      <c r="L271" s="131"/>
      <c r="M271" s="131"/>
      <c r="N271" s="131"/>
      <c r="O271" s="133"/>
      <c r="P271" s="133"/>
      <c r="Q271" s="133"/>
      <c r="R271" s="133"/>
      <c r="S271" s="133"/>
      <c r="T271" s="392"/>
      <c r="U271" s="392"/>
      <c r="V271" s="392"/>
    </row>
    <row r="272" spans="1:34" hidden="1">
      <c r="B272" s="133" t="s">
        <v>28</v>
      </c>
      <c r="C272" s="260" t="e">
        <f>(COUNTIFS(#REF!,"A-"))</f>
        <v>#REF!</v>
      </c>
      <c r="D272" s="131"/>
      <c r="E272" s="131"/>
      <c r="F272" s="131"/>
      <c r="G272" s="131"/>
      <c r="H272" s="131"/>
      <c r="I272" s="131"/>
      <c r="J272" s="131"/>
      <c r="L272" s="131"/>
      <c r="M272" s="131"/>
      <c r="N272" s="131"/>
      <c r="O272" s="133"/>
      <c r="P272" s="133"/>
      <c r="Q272" s="133"/>
      <c r="R272" s="133"/>
      <c r="S272" s="133"/>
      <c r="T272" s="392"/>
      <c r="U272" s="392"/>
      <c r="V272" s="392"/>
    </row>
    <row r="273" spans="2:22" hidden="1">
      <c r="B273" s="133" t="s">
        <v>29</v>
      </c>
      <c r="C273" s="260" t="e">
        <f>COUNTIFS(#REF!,"B+")</f>
        <v>#REF!</v>
      </c>
      <c r="D273" s="131"/>
      <c r="E273" s="131"/>
      <c r="F273" s="131"/>
      <c r="G273" s="131"/>
      <c r="H273" s="131"/>
      <c r="I273" s="131"/>
      <c r="J273" s="131"/>
      <c r="L273" s="131"/>
      <c r="M273" s="131"/>
      <c r="N273" s="131"/>
      <c r="O273" s="133"/>
      <c r="P273" s="133"/>
      <c r="Q273" s="133"/>
      <c r="R273" s="133"/>
      <c r="S273" s="133"/>
      <c r="T273" s="392"/>
      <c r="U273" s="392"/>
      <c r="V273" s="392"/>
    </row>
    <row r="274" spans="2:22" hidden="1">
      <c r="B274" s="133" t="s">
        <v>23</v>
      </c>
      <c r="C274" s="260" t="e">
        <f>COUNTIFS(#REF!,"B")</f>
        <v>#REF!</v>
      </c>
      <c r="D274" s="131"/>
      <c r="E274" s="131"/>
      <c r="F274" s="131"/>
      <c r="G274" s="131"/>
      <c r="H274" s="131"/>
      <c r="I274" s="131"/>
      <c r="J274" s="131"/>
      <c r="L274" s="131"/>
      <c r="M274" s="131"/>
      <c r="N274" s="131"/>
      <c r="O274" s="133"/>
      <c r="P274" s="133"/>
      <c r="Q274" s="133"/>
      <c r="R274" s="133"/>
      <c r="S274" s="133"/>
      <c r="T274" s="392"/>
      <c r="U274" s="392"/>
      <c r="V274" s="392"/>
    </row>
    <row r="275" spans="2:22" hidden="1">
      <c r="B275" s="133" t="s">
        <v>30</v>
      </c>
      <c r="C275" s="260" t="e">
        <f>COUNTIFS(#REF!,"B-")</f>
        <v>#REF!</v>
      </c>
      <c r="D275" s="131" t="e">
        <f>SUM(C271:C275)</f>
        <v>#REF!</v>
      </c>
      <c r="E275" s="131"/>
      <c r="F275" s="131"/>
      <c r="G275" s="131"/>
      <c r="H275" s="131"/>
      <c r="I275" s="131"/>
      <c r="J275" s="131"/>
      <c r="L275" s="131"/>
      <c r="M275" s="131"/>
      <c r="N275" s="131"/>
      <c r="O275" s="133"/>
      <c r="P275" s="133"/>
      <c r="Q275" s="133"/>
      <c r="R275" s="133"/>
      <c r="S275" s="133"/>
      <c r="T275" s="392"/>
      <c r="U275" s="392"/>
      <c r="V275" s="392"/>
    </row>
    <row r="276" spans="2:22" hidden="1">
      <c r="B276" s="133" t="s">
        <v>31</v>
      </c>
      <c r="C276" s="260" t="e">
        <f>COUNTIFS(#REF!,"C+")</f>
        <v>#REF!</v>
      </c>
      <c r="D276" s="131"/>
      <c r="E276" s="131"/>
      <c r="F276" s="131"/>
      <c r="G276" s="131"/>
      <c r="H276" s="131"/>
      <c r="I276" s="131"/>
      <c r="J276" s="131"/>
      <c r="L276" s="131"/>
      <c r="M276" s="131"/>
      <c r="N276" s="131"/>
      <c r="O276" s="133"/>
      <c r="P276" s="133"/>
      <c r="Q276" s="133"/>
      <c r="R276" s="133"/>
      <c r="S276" s="133"/>
      <c r="T276" s="392"/>
      <c r="U276" s="392"/>
      <c r="V276" s="392"/>
    </row>
    <row r="277" spans="2:22" hidden="1">
      <c r="B277" s="133" t="s">
        <v>32</v>
      </c>
      <c r="C277" s="260" t="e">
        <f>COUNTIFS(#REF!,"C")</f>
        <v>#REF!</v>
      </c>
      <c r="D277" s="131"/>
      <c r="E277" s="131"/>
      <c r="F277" s="131"/>
      <c r="G277" s="131"/>
      <c r="H277" s="131"/>
      <c r="I277" s="131"/>
      <c r="J277" s="131"/>
      <c r="L277" s="131"/>
      <c r="M277" s="131"/>
      <c r="N277" s="131"/>
      <c r="O277" s="133"/>
      <c r="P277" s="133"/>
      <c r="Q277" s="133"/>
      <c r="R277" s="133"/>
      <c r="S277" s="133"/>
      <c r="T277" s="392"/>
      <c r="U277" s="392"/>
      <c r="V277" s="392"/>
    </row>
    <row r="278" spans="2:22" hidden="1">
      <c r="B278" s="133" t="s">
        <v>33</v>
      </c>
      <c r="C278" s="260" t="e">
        <f>COUNTIFS(#REF!,"D+")</f>
        <v>#REF!</v>
      </c>
      <c r="D278" s="131"/>
      <c r="E278" s="131"/>
      <c r="F278" s="131"/>
      <c r="G278" s="131"/>
      <c r="H278" s="131"/>
      <c r="I278" s="131"/>
      <c r="J278" s="131"/>
      <c r="L278" s="131"/>
      <c r="M278" s="131"/>
      <c r="N278" s="131"/>
      <c r="O278" s="133"/>
      <c r="P278" s="133"/>
      <c r="Q278" s="133"/>
      <c r="R278" s="133"/>
      <c r="S278" s="133"/>
      <c r="T278" s="392"/>
      <c r="U278" s="392"/>
      <c r="V278" s="392"/>
    </row>
    <row r="279" spans="2:22" hidden="1">
      <c r="B279" s="133" t="s">
        <v>34</v>
      </c>
      <c r="C279" s="260" t="e">
        <f>COUNTIFS(#REF!,"D")</f>
        <v>#REF!</v>
      </c>
      <c r="D279" s="131"/>
      <c r="E279" s="131"/>
      <c r="F279" s="131"/>
      <c r="G279" s="131"/>
      <c r="H279" s="131"/>
      <c r="I279" s="131"/>
      <c r="J279" s="131"/>
      <c r="L279" s="131"/>
      <c r="M279" s="131"/>
      <c r="N279" s="131"/>
      <c r="O279" s="133"/>
      <c r="P279" s="133"/>
      <c r="Q279" s="133"/>
      <c r="R279" s="133"/>
      <c r="S279" s="133"/>
      <c r="T279" s="392"/>
      <c r="U279" s="392"/>
      <c r="V279" s="392"/>
    </row>
    <row r="280" spans="2:22" hidden="1">
      <c r="B280" s="133" t="s">
        <v>35</v>
      </c>
      <c r="C280" s="260" t="e">
        <f>COUNTIFS(#REF!,"D-")</f>
        <v>#REF!</v>
      </c>
      <c r="D280" s="131"/>
      <c r="E280" s="131"/>
      <c r="F280" s="131"/>
      <c r="G280" s="131"/>
      <c r="H280" s="131"/>
      <c r="I280" s="131"/>
      <c r="J280" s="131"/>
      <c r="L280" s="131"/>
      <c r="M280" s="131"/>
      <c r="N280" s="131"/>
      <c r="O280" s="133"/>
      <c r="P280" s="133"/>
      <c r="Q280" s="133"/>
      <c r="R280" s="133"/>
      <c r="S280" s="133"/>
      <c r="T280" s="392"/>
      <c r="U280" s="392"/>
      <c r="V280" s="392"/>
    </row>
    <row r="281" spans="2:22" hidden="1">
      <c r="B281" s="133" t="s">
        <v>36</v>
      </c>
      <c r="C281" s="260" t="e">
        <f>COUNTIFS(#REF!,"E")</f>
        <v>#REF!</v>
      </c>
      <c r="D281" s="131"/>
      <c r="E281" s="131"/>
      <c r="F281" s="131"/>
      <c r="G281" s="131"/>
      <c r="H281" s="131"/>
      <c r="I281" s="131"/>
      <c r="J281" s="131"/>
      <c r="L281" s="131"/>
      <c r="M281" s="131"/>
      <c r="N281" s="131"/>
      <c r="O281" s="133"/>
      <c r="P281" s="133"/>
      <c r="Q281" s="133"/>
      <c r="R281" s="133"/>
      <c r="S281" s="133"/>
      <c r="T281" s="392"/>
      <c r="U281" s="392"/>
      <c r="V281" s="392"/>
    </row>
  </sheetData>
  <sheetProtection selectLockedCells="1"/>
  <mergeCells count="25">
    <mergeCell ref="B267:F267"/>
    <mergeCell ref="B266:F266"/>
    <mergeCell ref="B265:F265"/>
    <mergeCell ref="K265:K267"/>
    <mergeCell ref="T10:V10"/>
    <mergeCell ref="F10:F12"/>
    <mergeCell ref="H10:K10"/>
    <mergeCell ref="L10:O10"/>
    <mergeCell ref="T11:T12"/>
    <mergeCell ref="U11:U12"/>
    <mergeCell ref="V11:V12"/>
    <mergeCell ref="G10:G12"/>
    <mergeCell ref="P10:R11"/>
    <mergeCell ref="B264:F264"/>
    <mergeCell ref="A10:A12"/>
    <mergeCell ref="B10:B12"/>
    <mergeCell ref="C10:C12"/>
    <mergeCell ref="D10:D12"/>
    <mergeCell ref="E10:E12"/>
    <mergeCell ref="A9:E9"/>
    <mergeCell ref="C2:F2"/>
    <mergeCell ref="C5:F5"/>
    <mergeCell ref="C6:F6"/>
    <mergeCell ref="C8:F8"/>
    <mergeCell ref="C7:E7"/>
  </mergeCells>
  <conditionalFormatting sqref="L13:N243 B13:J243 G14:G262">
    <cfRule type="expression" dxfId="4" priority="5" stopIfTrue="1">
      <formula>AND(#REF!&lt;&gt;"",#REF!&lt;&gt;"")</formula>
    </cfRule>
  </conditionalFormatting>
  <conditionalFormatting sqref="L244:N264 G244:J264 B244:F263">
    <cfRule type="expression" dxfId="3" priority="4" stopIfTrue="1">
      <formula>AND(#REF!&lt;&gt;"",#REF!&lt;&gt;"")</formula>
    </cfRule>
  </conditionalFormatting>
  <conditionalFormatting sqref="V13:V262">
    <cfRule type="containsText" dxfId="2" priority="1" operator="containsText" text="GAGAL">
      <formula>NOT(ISERROR(SEARCH("GAGAL",V13)))</formula>
    </cfRule>
    <cfRule type="containsText" dxfId="1" priority="2" operator="containsText" text="TIDAK HADIR">
      <formula>NOT(ISERROR(SEARCH("TIDAK HADIR",V13)))</formula>
    </cfRule>
    <cfRule type="containsText" dxfId="0" priority="3" operator="containsText" text="BELUM KOMPETEN">
      <formula>NOT(ISERROR(SEARCH("BELUM KOMPETEN",V13)))</formula>
    </cfRule>
  </conditionalFormatting>
  <pageMargins left="0.7" right="0.7" top="0.75" bottom="0.75" header="0.3" footer="0.3"/>
  <pageSetup paperSize="9" orientation="portrait" verticalDpi="3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"/>
  <sheetViews>
    <sheetView topLeftCell="A10" zoomScale="95" zoomScaleNormal="95" workbookViewId="0">
      <selection activeCell="C12" sqref="C12"/>
    </sheetView>
  </sheetViews>
  <sheetFormatPr defaultColWidth="10" defaultRowHeight="15.75"/>
  <cols>
    <col min="1" max="3" width="22.7109375" style="61" customWidth="1"/>
    <col min="4" max="5" width="22.7109375" style="59" customWidth="1"/>
    <col min="6" max="6" width="11.85546875" style="59" customWidth="1"/>
    <col min="7" max="7" width="19.5703125" style="61" customWidth="1"/>
    <col min="8" max="16384" width="10" style="53"/>
  </cols>
  <sheetData>
    <row r="1" spans="1:15">
      <c r="A1" s="56"/>
      <c r="B1" s="57"/>
      <c r="C1" s="57"/>
      <c r="D1" s="58"/>
      <c r="E1" s="58"/>
      <c r="F1" s="58"/>
      <c r="G1" s="59"/>
      <c r="H1" s="59"/>
      <c r="I1" s="59"/>
      <c r="J1" s="59"/>
      <c r="K1" s="59"/>
      <c r="L1" s="59"/>
      <c r="M1" s="59"/>
      <c r="N1" s="59"/>
    </row>
    <row r="2" spans="1:15" ht="18.75">
      <c r="A2" s="56"/>
      <c r="B2" s="57"/>
      <c r="C2" s="75" t="s">
        <v>0</v>
      </c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</row>
    <row r="3" spans="1:15">
      <c r="A3" s="56"/>
      <c r="B3" s="60"/>
      <c r="C3" s="60"/>
      <c r="D3" s="60"/>
      <c r="E3" s="60"/>
      <c r="F3" s="60"/>
      <c r="G3" s="59"/>
      <c r="H3" s="59"/>
      <c r="I3" s="59"/>
      <c r="J3" s="59"/>
      <c r="K3" s="59"/>
      <c r="L3" s="59"/>
      <c r="M3" s="59"/>
      <c r="N3" s="59"/>
    </row>
    <row r="4" spans="1:15">
      <c r="A4" s="56"/>
      <c r="B4" s="60"/>
      <c r="C4" s="60"/>
      <c r="D4" s="60"/>
      <c r="E4" s="60"/>
      <c r="F4" s="60"/>
      <c r="G4" s="59"/>
      <c r="H4" s="59"/>
      <c r="I4" s="59"/>
      <c r="J4" s="59"/>
      <c r="K4" s="59"/>
      <c r="L4" s="59"/>
      <c r="M4" s="59"/>
      <c r="N4" s="59"/>
    </row>
    <row r="5" spans="1:15" ht="30" customHeight="1">
      <c r="A5" s="789" t="s">
        <v>1</v>
      </c>
      <c r="B5" s="790"/>
      <c r="C5" s="76"/>
      <c r="D5" s="76"/>
      <c r="E5" s="76"/>
      <c r="F5" s="76"/>
      <c r="G5" s="76"/>
      <c r="H5" s="76"/>
      <c r="I5" s="76"/>
      <c r="J5" s="76"/>
      <c r="K5" s="76"/>
      <c r="L5" s="76"/>
      <c r="M5" s="59"/>
      <c r="N5" s="59"/>
    </row>
    <row r="6" spans="1:15" ht="30" customHeight="1">
      <c r="A6" s="789" t="s">
        <v>94</v>
      </c>
      <c r="B6" s="790"/>
      <c r="C6" s="76"/>
      <c r="D6" s="76"/>
      <c r="E6" s="76"/>
      <c r="F6" s="76"/>
      <c r="G6" s="76"/>
      <c r="H6" s="76"/>
      <c r="I6" s="76"/>
      <c r="J6" s="76"/>
      <c r="K6" s="76"/>
      <c r="L6" s="76"/>
      <c r="M6" s="59"/>
      <c r="N6" s="59"/>
    </row>
    <row r="7" spans="1:15" ht="30" customHeight="1">
      <c r="A7" s="789" t="s">
        <v>95</v>
      </c>
      <c r="B7" s="790"/>
      <c r="C7" s="76"/>
      <c r="D7" s="76"/>
      <c r="E7" s="76"/>
      <c r="F7" s="76"/>
      <c r="G7" s="76"/>
      <c r="H7" s="76"/>
      <c r="I7" s="76"/>
      <c r="J7" s="76"/>
      <c r="K7" s="76"/>
      <c r="L7" s="76"/>
      <c r="M7" s="59"/>
      <c r="N7" s="59"/>
    </row>
    <row r="8" spans="1:15" ht="30" customHeight="1">
      <c r="A8" s="789" t="s">
        <v>96</v>
      </c>
      <c r="B8" s="790"/>
      <c r="C8" s="77"/>
      <c r="D8" s="77"/>
      <c r="E8" s="77"/>
      <c r="F8" s="76"/>
      <c r="G8" s="76"/>
      <c r="H8" s="76"/>
      <c r="I8" s="76"/>
      <c r="J8" s="76"/>
      <c r="K8" s="76"/>
      <c r="L8" s="76"/>
      <c r="M8" s="59"/>
      <c r="N8" s="59"/>
    </row>
    <row r="9" spans="1:15" ht="16.5" thickBot="1"/>
    <row r="10" spans="1:15" ht="34.15" customHeight="1">
      <c r="A10" s="782" t="s">
        <v>97</v>
      </c>
      <c r="B10" s="784" t="s">
        <v>129</v>
      </c>
      <c r="C10" s="786" t="s">
        <v>88</v>
      </c>
      <c r="D10" s="787"/>
      <c r="E10" s="788"/>
    </row>
    <row r="11" spans="1:15" ht="16.5" thickBot="1">
      <c r="A11" s="783"/>
      <c r="B11" s="785"/>
      <c r="C11" s="79" t="s">
        <v>101</v>
      </c>
      <c r="D11" s="89" t="s">
        <v>100</v>
      </c>
      <c r="E11" s="78" t="s">
        <v>19</v>
      </c>
      <c r="F11" s="53"/>
      <c r="G11" s="53"/>
    </row>
    <row r="12" spans="1:15" ht="90.6" customHeight="1">
      <c r="A12" s="62" t="s">
        <v>9</v>
      </c>
      <c r="B12" s="63">
        <f>'MARKAH PA+PB'!F265</f>
        <v>0</v>
      </c>
      <c r="C12" s="63" t="str">
        <f>IFERROR(AVERAGE('PB(TEORI)'!G266,'PB(AMALI)'!#REF!,'MARKAH PA+PB'!H266,'MARKAH PA+PB'!L266),"")</f>
        <v/>
      </c>
      <c r="D12" s="87" t="str">
        <f>IFERROR(AVERAGE('PB(TEORI)'!G267:P267,'PB(AMALI)'!#REF!,'MARKAH PA+PB'!H267,'MARKAH PA+PB'!L267),"")</f>
        <v/>
      </c>
      <c r="E12" s="64" t="str">
        <f>IF(D12="","",VLOOKUP(D12,JADUAL!$D$4:$E$5,2))</f>
        <v/>
      </c>
      <c r="F12" s="53"/>
      <c r="G12" s="53"/>
    </row>
    <row r="13" spans="1:15" ht="82.15" customHeight="1">
      <c r="A13" s="65" t="s">
        <v>10</v>
      </c>
      <c r="B13" s="66">
        <f>'MARKAH PA+PB'!F265</f>
        <v>0</v>
      </c>
      <c r="C13" s="66" t="str">
        <f>IFERROR(AVERAGE('PB(TEORI)'!R266,'PB(AMALI)'!#REF!,'MARKAH PA+PB'!I266,'MARKAH PA+PB'!M266),"")</f>
        <v/>
      </c>
      <c r="D13" s="67" t="str">
        <f>IFERROR(AVERAGE('PB(TEORI)'!R267:AA267,'PB(AMALI)'!#REF!,'MARKAH PA+PB'!J267,'MARKAH PA+PB'!N267),"")</f>
        <v/>
      </c>
      <c r="E13" s="68" t="str">
        <f>IF(D13="","",VLOOKUP(D13,JADUAL!$D$4:$E$5,2))</f>
        <v/>
      </c>
      <c r="F13" s="53"/>
      <c r="G13" s="53"/>
    </row>
    <row r="14" spans="1:15" ht="81" customHeight="1" thickBot="1">
      <c r="A14" s="69" t="s">
        <v>11</v>
      </c>
      <c r="B14" s="70">
        <f>'MARKAH PA+PB'!F265</f>
        <v>0</v>
      </c>
      <c r="C14" s="191" t="str">
        <f>IFERROR(AVERAGE('PB(TEORI)'!AC267,'PB(AMALI)'!#REF!,'MARKAH PA+PB'!J266,'MARKAH PA+PB'!N266),"")</f>
        <v/>
      </c>
      <c r="D14" s="71" t="str">
        <f>IFERROR(AVERAGE('PB(TEORI)'!AC267:AL267,'PB(AMALI)'!#REF!,'MARKAH PA+PB'!J267,'MARKAH PA+PB'!N267),"")</f>
        <v/>
      </c>
      <c r="E14" s="72" t="str">
        <f>IF(D14="","",VLOOKUP(D14,JADUAL!$D$4:$E$5,2))</f>
        <v/>
      </c>
      <c r="F14" s="53"/>
      <c r="G14" s="53"/>
    </row>
    <row r="16" spans="1:15" s="61" customFormat="1">
      <c r="D16" s="59"/>
      <c r="E16" s="59"/>
      <c r="F16" s="59"/>
      <c r="H16" s="53"/>
      <c r="I16" s="53"/>
      <c r="J16" s="53"/>
      <c r="K16" s="53"/>
      <c r="L16" s="53"/>
      <c r="M16" s="53"/>
      <c r="N16" s="53"/>
      <c r="O16" s="53"/>
    </row>
    <row r="17" spans="4:15" s="61" customFormat="1">
      <c r="D17" s="59"/>
      <c r="E17" s="59"/>
      <c r="F17" s="59"/>
      <c r="H17" s="53"/>
      <c r="I17" s="53"/>
      <c r="J17" s="53"/>
      <c r="K17" s="53"/>
      <c r="L17" s="53"/>
      <c r="M17" s="53"/>
      <c r="N17" s="53"/>
      <c r="O17" s="53"/>
    </row>
    <row r="18" spans="4:15" s="61" customFormat="1">
      <c r="D18" s="59"/>
      <c r="E18" s="73"/>
      <c r="F18" s="73"/>
      <c r="H18" s="53"/>
      <c r="I18" s="53"/>
      <c r="J18" s="53"/>
      <c r="K18" s="53"/>
      <c r="L18" s="53"/>
      <c r="M18" s="53"/>
      <c r="N18" s="53"/>
      <c r="O18" s="53"/>
    </row>
    <row r="19" spans="4:15" s="61" customFormat="1">
      <c r="D19" s="59"/>
      <c r="E19" s="74"/>
      <c r="F19" s="59"/>
      <c r="H19" s="53"/>
      <c r="I19" s="53"/>
      <c r="J19" s="53"/>
      <c r="K19" s="53"/>
      <c r="L19" s="53"/>
      <c r="M19" s="53"/>
      <c r="N19" s="53"/>
      <c r="O19" s="53"/>
    </row>
    <row r="20" spans="4:15" s="61" customFormat="1">
      <c r="D20" s="59"/>
      <c r="E20" s="59"/>
      <c r="F20" s="59"/>
      <c r="H20" s="53"/>
      <c r="I20" s="53"/>
      <c r="J20" s="53"/>
      <c r="K20" s="53"/>
      <c r="L20" s="53"/>
      <c r="M20" s="53"/>
      <c r="N20" s="53"/>
      <c r="O20" s="53"/>
    </row>
    <row r="21" spans="4:15" s="61" customFormat="1">
      <c r="D21" s="59"/>
      <c r="E21" s="59"/>
      <c r="F21" s="59"/>
      <c r="H21" s="53"/>
      <c r="I21" s="53"/>
      <c r="J21" s="53"/>
      <c r="K21" s="53"/>
      <c r="L21" s="53"/>
      <c r="M21" s="53"/>
      <c r="N21" s="53"/>
      <c r="O21" s="53"/>
    </row>
    <row r="22" spans="4:15" s="61" customFormat="1">
      <c r="D22" s="59"/>
      <c r="E22" s="59"/>
      <c r="F22" s="59"/>
      <c r="H22" s="53"/>
      <c r="I22" s="53"/>
      <c r="J22" s="53"/>
      <c r="K22" s="53"/>
      <c r="L22" s="53"/>
      <c r="M22" s="53"/>
      <c r="N22" s="53"/>
      <c r="O22" s="53"/>
    </row>
    <row r="23" spans="4:15" s="61" customFormat="1">
      <c r="D23" s="59"/>
      <c r="E23" s="59"/>
      <c r="F23" s="59"/>
      <c r="H23" s="53"/>
      <c r="I23" s="53"/>
      <c r="J23" s="53"/>
      <c r="K23" s="53"/>
      <c r="L23" s="53"/>
      <c r="M23" s="53"/>
      <c r="N23" s="53"/>
      <c r="O23" s="53"/>
    </row>
    <row r="24" spans="4:15" s="61" customFormat="1">
      <c r="D24" s="59"/>
      <c r="E24" s="59"/>
      <c r="F24" s="59"/>
      <c r="H24" s="53"/>
      <c r="I24" s="53"/>
      <c r="J24" s="53"/>
      <c r="K24" s="53"/>
      <c r="L24" s="53"/>
      <c r="M24" s="53"/>
      <c r="N24" s="53"/>
      <c r="O24" s="53"/>
    </row>
    <row r="25" spans="4:15" s="61" customFormat="1">
      <c r="D25" s="59"/>
      <c r="E25" s="59"/>
      <c r="F25" s="59"/>
      <c r="H25" s="53"/>
      <c r="I25" s="53"/>
      <c r="J25" s="53"/>
      <c r="K25" s="53"/>
      <c r="L25" s="53"/>
      <c r="M25" s="53"/>
      <c r="N25" s="53"/>
      <c r="O25" s="53"/>
    </row>
    <row r="26" spans="4:15" s="61" customFormat="1">
      <c r="D26" s="59"/>
      <c r="E26" s="59"/>
      <c r="F26" s="59"/>
      <c r="H26" s="53"/>
      <c r="I26" s="53"/>
      <c r="J26" s="53"/>
      <c r="K26" s="53"/>
      <c r="L26" s="53"/>
      <c r="M26" s="53"/>
      <c r="N26" s="53"/>
      <c r="O26" s="53"/>
    </row>
    <row r="27" spans="4:15" s="61" customFormat="1">
      <c r="D27" s="59"/>
      <c r="E27" s="59"/>
      <c r="F27" s="59"/>
      <c r="H27" s="53"/>
      <c r="I27" s="53"/>
      <c r="J27" s="53"/>
      <c r="K27" s="53"/>
      <c r="L27" s="53"/>
      <c r="M27" s="53"/>
      <c r="N27" s="53"/>
      <c r="O27" s="53"/>
    </row>
    <row r="28" spans="4:15" s="61" customFormat="1">
      <c r="D28" s="59"/>
      <c r="E28" s="59"/>
      <c r="F28" s="59"/>
      <c r="H28" s="53"/>
      <c r="I28" s="53"/>
      <c r="J28" s="53"/>
      <c r="K28" s="53"/>
      <c r="L28" s="53"/>
      <c r="M28" s="53"/>
      <c r="N28" s="53"/>
      <c r="O28" s="53"/>
    </row>
    <row r="29" spans="4:15" s="61" customFormat="1">
      <c r="D29" s="59"/>
      <c r="E29" s="59"/>
      <c r="F29" s="59"/>
      <c r="H29" s="53"/>
      <c r="I29" s="53"/>
      <c r="J29" s="53"/>
      <c r="K29" s="53"/>
      <c r="L29" s="53"/>
      <c r="M29" s="53"/>
      <c r="N29" s="53"/>
      <c r="O29" s="53"/>
    </row>
    <row r="30" spans="4:15" s="61" customFormat="1">
      <c r="D30" s="59"/>
      <c r="E30" s="59"/>
      <c r="F30" s="59"/>
      <c r="H30" s="53"/>
      <c r="I30" s="53"/>
      <c r="J30" s="53"/>
      <c r="K30" s="53"/>
      <c r="L30" s="53"/>
      <c r="M30" s="53"/>
      <c r="N30" s="53"/>
      <c r="O30" s="53"/>
    </row>
    <row r="31" spans="4:15" s="61" customFormat="1">
      <c r="D31" s="59"/>
      <c r="E31" s="59"/>
      <c r="F31" s="59"/>
      <c r="H31" s="53"/>
      <c r="I31" s="53"/>
      <c r="J31" s="53"/>
      <c r="K31" s="53"/>
      <c r="L31" s="53"/>
      <c r="M31" s="53"/>
      <c r="N31" s="53"/>
      <c r="O31" s="53"/>
    </row>
    <row r="32" spans="4:15" s="61" customFormat="1">
      <c r="D32" s="59"/>
      <c r="E32" s="59"/>
      <c r="F32" s="59"/>
      <c r="H32" s="53"/>
      <c r="I32" s="53"/>
      <c r="J32" s="53"/>
      <c r="K32" s="53"/>
      <c r="L32" s="53"/>
      <c r="M32" s="53"/>
      <c r="N32" s="53"/>
      <c r="O32" s="53"/>
    </row>
    <row r="33" spans="4:15" s="61" customFormat="1">
      <c r="D33" s="59"/>
      <c r="E33" s="59"/>
      <c r="F33" s="59"/>
      <c r="H33" s="53"/>
      <c r="I33" s="53"/>
      <c r="J33" s="53"/>
      <c r="K33" s="53"/>
      <c r="L33" s="53"/>
      <c r="M33" s="53"/>
      <c r="N33" s="53"/>
      <c r="O33" s="53"/>
    </row>
    <row r="34" spans="4:15" s="61" customFormat="1">
      <c r="D34" s="59"/>
      <c r="E34" s="59"/>
      <c r="F34" s="59"/>
      <c r="H34" s="53"/>
      <c r="I34" s="53"/>
      <c r="J34" s="53"/>
      <c r="K34" s="53"/>
      <c r="L34" s="53"/>
      <c r="M34" s="53"/>
      <c r="N34" s="53"/>
      <c r="O34" s="53"/>
    </row>
    <row r="35" spans="4:15" s="61" customFormat="1">
      <c r="D35" s="59"/>
      <c r="E35" s="59"/>
      <c r="F35" s="59"/>
      <c r="H35" s="53"/>
      <c r="I35" s="53"/>
      <c r="J35" s="53"/>
      <c r="K35" s="53"/>
      <c r="L35" s="53"/>
      <c r="M35" s="53"/>
      <c r="N35" s="53"/>
      <c r="O35" s="53"/>
    </row>
    <row r="36" spans="4:15" s="61" customFormat="1">
      <c r="D36" s="59"/>
      <c r="E36" s="59"/>
      <c r="F36" s="59"/>
      <c r="H36" s="53"/>
      <c r="I36" s="53"/>
      <c r="J36" s="53"/>
      <c r="K36" s="53"/>
      <c r="L36" s="53"/>
      <c r="M36" s="53"/>
      <c r="N36" s="53"/>
      <c r="O36" s="53"/>
    </row>
    <row r="37" spans="4:15" s="61" customFormat="1">
      <c r="D37" s="59"/>
      <c r="E37" s="59"/>
      <c r="F37" s="59"/>
      <c r="H37" s="53"/>
      <c r="I37" s="53"/>
      <c r="J37" s="53"/>
      <c r="K37" s="53"/>
      <c r="L37" s="53"/>
      <c r="M37" s="53"/>
      <c r="N37" s="53"/>
      <c r="O37" s="53"/>
    </row>
    <row r="38" spans="4:15" s="61" customFormat="1">
      <c r="D38" s="59"/>
      <c r="E38" s="59"/>
      <c r="F38" s="59"/>
      <c r="H38" s="53"/>
      <c r="I38" s="53"/>
      <c r="J38" s="53"/>
      <c r="K38" s="53"/>
      <c r="L38" s="53"/>
      <c r="M38" s="53"/>
      <c r="N38" s="53"/>
      <c r="O38" s="53"/>
    </row>
    <row r="39" spans="4:15" s="61" customFormat="1">
      <c r="D39" s="59"/>
      <c r="E39" s="59"/>
      <c r="F39" s="59"/>
      <c r="H39" s="53"/>
      <c r="I39" s="53"/>
      <c r="J39" s="53"/>
      <c r="K39" s="53"/>
      <c r="L39" s="53"/>
      <c r="M39" s="53"/>
      <c r="N39" s="53"/>
      <c r="O39" s="53"/>
    </row>
    <row r="40" spans="4:15" s="61" customFormat="1">
      <c r="D40" s="59"/>
      <c r="E40" s="59"/>
      <c r="F40" s="59"/>
      <c r="H40" s="53"/>
      <c r="I40" s="53"/>
      <c r="J40" s="53"/>
      <c r="K40" s="53"/>
      <c r="L40" s="53"/>
      <c r="M40" s="53"/>
      <c r="N40" s="53"/>
      <c r="O40" s="53"/>
    </row>
  </sheetData>
  <mergeCells count="7">
    <mergeCell ref="A10:A11"/>
    <mergeCell ref="B10:B11"/>
    <mergeCell ref="C10:E10"/>
    <mergeCell ref="A8:B8"/>
    <mergeCell ref="A5:B5"/>
    <mergeCell ref="A6:B6"/>
    <mergeCell ref="A7:B7"/>
  </mergeCells>
  <pageMargins left="0.70763888888888904" right="0.70763888888888904" top="0.74791666666666701" bottom="0.74791666666666701" header="0.31388888888888899" footer="0.31388888888888899"/>
  <pageSetup paperSize="9" scale="90" orientation="landscape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11</vt:i4>
      </vt:variant>
      <vt:variant>
        <vt:lpstr>Charts</vt:lpstr>
      </vt:variant>
      <vt:variant>
        <vt:i4>1</vt:i4>
      </vt:variant>
      <vt:variant>
        <vt:lpstr>Named Ranges</vt:lpstr>
      </vt:variant>
      <vt:variant>
        <vt:i4>139</vt:i4>
      </vt:variant>
    </vt:vector>
  </HeadingPairs>
  <TitlesOfParts>
    <vt:vector size="151" baseType="lpstr">
      <vt:lpstr>MENU</vt:lpstr>
      <vt:lpstr>DAFTAR PELAJAR</vt:lpstr>
      <vt:lpstr>MAKLUMAT KURSUS</vt:lpstr>
      <vt:lpstr>PB(TEORI)</vt:lpstr>
      <vt:lpstr>PB(AMALI)</vt:lpstr>
      <vt:lpstr>RUMUSAN (PB)</vt:lpstr>
      <vt:lpstr>RUMUSAN (CLO)</vt:lpstr>
      <vt:lpstr>MARKAH PA+PB</vt:lpstr>
      <vt:lpstr>RUMUSAN CLO</vt:lpstr>
      <vt:lpstr>CLORR</vt:lpstr>
      <vt:lpstr>JADUAL</vt:lpstr>
      <vt:lpstr>GRAF</vt:lpstr>
      <vt:lpstr>AMALI1</vt:lpstr>
      <vt:lpstr>AMALI10</vt:lpstr>
      <vt:lpstr>AMALI2</vt:lpstr>
      <vt:lpstr>AMALI3</vt:lpstr>
      <vt:lpstr>AMALI4</vt:lpstr>
      <vt:lpstr>AMALI5</vt:lpstr>
      <vt:lpstr>AMALI6</vt:lpstr>
      <vt:lpstr>AMALI7</vt:lpstr>
      <vt:lpstr>AMALI8</vt:lpstr>
      <vt:lpstr>AMALI9</vt:lpstr>
      <vt:lpstr>AYATCLO1</vt:lpstr>
      <vt:lpstr>AYATCLO2</vt:lpstr>
      <vt:lpstr>AYATCLO3</vt:lpstr>
      <vt:lpstr>AYATPLO1</vt:lpstr>
      <vt:lpstr>AYATPLO2</vt:lpstr>
      <vt:lpstr>AYATPLO3</vt:lpstr>
      <vt:lpstr>BILPELAJAR</vt:lpstr>
      <vt:lpstr>CAPAICLO1</vt:lpstr>
      <vt:lpstr>CAPAICLO2</vt:lpstr>
      <vt:lpstr>CAPAICLO3</vt:lpstr>
      <vt:lpstr>GRED</vt:lpstr>
      <vt:lpstr>GREDU</vt:lpstr>
      <vt:lpstr>GREDVOJT</vt:lpstr>
      <vt:lpstr>GREDVPTA</vt:lpstr>
      <vt:lpstr>GREDVU</vt:lpstr>
      <vt:lpstr>JENIS</vt:lpstr>
      <vt:lpstr>KODKURSUS</vt:lpstr>
      <vt:lpstr>KODPLO1</vt:lpstr>
      <vt:lpstr>KODPLO2</vt:lpstr>
      <vt:lpstr>KODPLO3</vt:lpstr>
      <vt:lpstr>KPI</vt:lpstr>
      <vt:lpstr>KUIZ_1</vt:lpstr>
      <vt:lpstr>NAMAKJ</vt:lpstr>
      <vt:lpstr>NAMAKP</vt:lpstr>
      <vt:lpstr>NAMAKURSUS</vt:lpstr>
      <vt:lpstr>NAMAPENSYARAH</vt:lpstr>
      <vt:lpstr>NAMAPROG</vt:lpstr>
      <vt:lpstr>NILAIPAT</vt:lpstr>
      <vt:lpstr>NILAIPB</vt:lpstr>
      <vt:lpstr>NILAIPBA</vt:lpstr>
      <vt:lpstr>PAMALI</vt:lpstr>
      <vt:lpstr>PATEORI</vt:lpstr>
      <vt:lpstr>PBA10CLO1</vt:lpstr>
      <vt:lpstr>PBA10CLO2</vt:lpstr>
      <vt:lpstr>PBA10CLO3</vt:lpstr>
      <vt:lpstr>PBA1CLO1</vt:lpstr>
      <vt:lpstr>PBA1CLO2</vt:lpstr>
      <vt:lpstr>PBA1CLO3</vt:lpstr>
      <vt:lpstr>PBA2CLO1</vt:lpstr>
      <vt:lpstr>PBA2CLO2</vt:lpstr>
      <vt:lpstr>PBA2CLO3</vt:lpstr>
      <vt:lpstr>PBA3CLO1</vt:lpstr>
      <vt:lpstr>PBA3CLO2</vt:lpstr>
      <vt:lpstr>PBA3CLO3</vt:lpstr>
      <vt:lpstr>PBA4CLO1</vt:lpstr>
      <vt:lpstr>PBA4CLO2</vt:lpstr>
      <vt:lpstr>PBA4CLO3</vt:lpstr>
      <vt:lpstr>PBA5CLO1</vt:lpstr>
      <vt:lpstr>PBA5CLO2</vt:lpstr>
      <vt:lpstr>PBA5CLO3</vt:lpstr>
      <vt:lpstr>PBA6CLO1</vt:lpstr>
      <vt:lpstr>PBA6CLO2</vt:lpstr>
      <vt:lpstr>PBA6CLO3</vt:lpstr>
      <vt:lpstr>PBA7CLO1</vt:lpstr>
      <vt:lpstr>PBA7CLO2</vt:lpstr>
      <vt:lpstr>PBA7CLO3</vt:lpstr>
      <vt:lpstr>PBA8CLO1</vt:lpstr>
      <vt:lpstr>PBA8CLO2</vt:lpstr>
      <vt:lpstr>PBA8CLO3</vt:lpstr>
      <vt:lpstr>PBA9CLO1</vt:lpstr>
      <vt:lpstr>PBA9CLO2</vt:lpstr>
      <vt:lpstr>PBA9CLO3</vt:lpstr>
      <vt:lpstr>PBAMALI1</vt:lpstr>
      <vt:lpstr>PBAMALI10</vt:lpstr>
      <vt:lpstr>PBAMALI2</vt:lpstr>
      <vt:lpstr>PBAMALI3</vt:lpstr>
      <vt:lpstr>PBAMALI4</vt:lpstr>
      <vt:lpstr>PBAMALI5</vt:lpstr>
      <vt:lpstr>PBAMALI6</vt:lpstr>
      <vt:lpstr>PBAMALI7</vt:lpstr>
      <vt:lpstr>PBAMALI8</vt:lpstr>
      <vt:lpstr>PBAMALI9</vt:lpstr>
      <vt:lpstr>PBT10CLO1</vt:lpstr>
      <vt:lpstr>PBT10CLO2</vt:lpstr>
      <vt:lpstr>PBT10CLO3</vt:lpstr>
      <vt:lpstr>PBT1CLO1</vt:lpstr>
      <vt:lpstr>PBT1CLO2</vt:lpstr>
      <vt:lpstr>PBT1CLO3</vt:lpstr>
      <vt:lpstr>PBT2CLO1</vt:lpstr>
      <vt:lpstr>PBT2CLO2</vt:lpstr>
      <vt:lpstr>PBT2CLO3</vt:lpstr>
      <vt:lpstr>PBT3CLO1</vt:lpstr>
      <vt:lpstr>PBT3CLO2</vt:lpstr>
      <vt:lpstr>PBT3CLO3</vt:lpstr>
      <vt:lpstr>PBT4CLO1</vt:lpstr>
      <vt:lpstr>PBT4CLO2</vt:lpstr>
      <vt:lpstr>PBT4CLO3</vt:lpstr>
      <vt:lpstr>PBT5CLO1</vt:lpstr>
      <vt:lpstr>PBT5CLO2</vt:lpstr>
      <vt:lpstr>PBT5CLO3</vt:lpstr>
      <vt:lpstr>PBT6CLO1</vt:lpstr>
      <vt:lpstr>PBT6CLO2</vt:lpstr>
      <vt:lpstr>PBT6CLO3</vt:lpstr>
      <vt:lpstr>PBT7CLO1</vt:lpstr>
      <vt:lpstr>PBT7CLO2</vt:lpstr>
      <vt:lpstr>PBT7CLO3</vt:lpstr>
      <vt:lpstr>PBT8CLO1</vt:lpstr>
      <vt:lpstr>PBT8CLO2</vt:lpstr>
      <vt:lpstr>PBT8CLO3</vt:lpstr>
      <vt:lpstr>PBT9CLO1</vt:lpstr>
      <vt:lpstr>PBT9CLO2</vt:lpstr>
      <vt:lpstr>PBT9CLO3</vt:lpstr>
      <vt:lpstr>PBTEORI1</vt:lpstr>
      <vt:lpstr>PBTEORI10</vt:lpstr>
      <vt:lpstr>PBTEORI2</vt:lpstr>
      <vt:lpstr>PBTEORI3</vt:lpstr>
      <vt:lpstr>PBTEORI4</vt:lpstr>
      <vt:lpstr>PBTEORI5</vt:lpstr>
      <vt:lpstr>PBTEORI6</vt:lpstr>
      <vt:lpstr>PBTEORI7</vt:lpstr>
      <vt:lpstr>PBTEORI8</vt:lpstr>
      <vt:lpstr>PBTEORI9</vt:lpstr>
      <vt:lpstr>PPAMALI</vt:lpstr>
      <vt:lpstr>PPTEORI</vt:lpstr>
      <vt:lpstr>CLORR!Print_Area</vt:lpstr>
      <vt:lpstr>RUMUSANCLO</vt:lpstr>
      <vt:lpstr>SASARAN</vt:lpstr>
      <vt:lpstr>SEMESTER</vt:lpstr>
      <vt:lpstr>TAHUN</vt:lpstr>
      <vt:lpstr>TEORI1</vt:lpstr>
      <vt:lpstr>TEORI10</vt:lpstr>
      <vt:lpstr>TEORI2</vt:lpstr>
      <vt:lpstr>TEORI3</vt:lpstr>
      <vt:lpstr>TEORI4</vt:lpstr>
      <vt:lpstr>TEORI5</vt:lpstr>
      <vt:lpstr>TEORI6</vt:lpstr>
      <vt:lpstr>TEORI7</vt:lpstr>
      <vt:lpstr>TEORI8</vt:lpstr>
      <vt:lpstr>TEORI9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SALSIAH TAK</dc:creator>
  <cp:lastModifiedBy>KV SHAS LIPIS 23</cp:lastModifiedBy>
  <cp:lastPrinted>2017-02-22T10:34:43Z</cp:lastPrinted>
  <dcterms:created xsi:type="dcterms:W3CDTF">2017-01-10T01:30:39Z</dcterms:created>
  <dcterms:modified xsi:type="dcterms:W3CDTF">2017-03-12T14:56:55Z</dcterms:modified>
</cp:coreProperties>
</file>